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Archiv2\2021\Nabídky\Obec střecha OU\Střecha s podhledem\"/>
    </mc:Choice>
  </mc:AlternateContent>
  <bookViews>
    <workbookView xWindow="0" yWindow="0" windowWidth="0" windowHeight="0"/>
  </bookViews>
  <sheets>
    <sheet name="Rekapitulace stavby" sheetId="1" r:id="rId1"/>
    <sheet name="203702 - Stavební část vč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'203702 - Stavební část vč...'!$C$132:$K$325</definedName>
    <definedName name="_xlnm.Print_Area" localSheetId="1">'203702 - Stavební část vč...'!$C$4:$J$76,'203702 - Stavební část vč...'!$C$82:$J$114,'203702 - Stavební část vč...'!$C$120:$J$325</definedName>
    <definedName name="_xlnm.Print_Titles" localSheetId="1">'203702 - Stavební část vč...'!$132:$132</definedName>
  </definedNames>
  <calcPr/>
</workbook>
</file>

<file path=xl/calcChain.xml><?xml version="1.0" encoding="utf-8"?>
<calcChain xmlns="http://schemas.openxmlformats.org/spreadsheetml/2006/main">
  <c i="2" l="1" r="J37"/>
  <c r="J36"/>
  <c i="1" r="AY95"/>
  <c i="2" r="J35"/>
  <c i="1" r="AX95"/>
  <c i="2" r="BI325"/>
  <c r="BH325"/>
  <c r="BG325"/>
  <c r="BF325"/>
  <c r="T325"/>
  <c r="T324"/>
  <c r="R325"/>
  <c r="R324"/>
  <c r="P325"/>
  <c r="P324"/>
  <c r="BI323"/>
  <c r="BH323"/>
  <c r="BG323"/>
  <c r="BF323"/>
  <c r="T323"/>
  <c r="T322"/>
  <c r="R323"/>
  <c r="R322"/>
  <c r="P323"/>
  <c r="P322"/>
  <c r="BI321"/>
  <c r="BH321"/>
  <c r="BG321"/>
  <c r="BF321"/>
  <c r="T321"/>
  <c r="T320"/>
  <c r="T319"/>
  <c r="R321"/>
  <c r="R320"/>
  <c r="R319"/>
  <c r="P321"/>
  <c r="P320"/>
  <c r="P319"/>
  <c r="BI314"/>
  <c r="BH314"/>
  <c r="BG314"/>
  <c r="BF314"/>
  <c r="T314"/>
  <c r="T313"/>
  <c r="R314"/>
  <c r="R313"/>
  <c r="P314"/>
  <c r="P313"/>
  <c r="BI308"/>
  <c r="BH308"/>
  <c r="BG308"/>
  <c r="BF308"/>
  <c r="T308"/>
  <c r="T307"/>
  <c r="R308"/>
  <c r="R307"/>
  <c r="P308"/>
  <c r="P307"/>
  <c r="BI306"/>
  <c r="BH306"/>
  <c r="BG306"/>
  <c r="BF306"/>
  <c r="T306"/>
  <c r="R306"/>
  <c r="P306"/>
  <c r="BI305"/>
  <c r="BH305"/>
  <c r="BG305"/>
  <c r="BF305"/>
  <c r="T305"/>
  <c r="R305"/>
  <c r="P305"/>
  <c r="BI304"/>
  <c r="BH304"/>
  <c r="BG304"/>
  <c r="BF304"/>
  <c r="T304"/>
  <c r="R304"/>
  <c r="P304"/>
  <c r="BI303"/>
  <c r="BH303"/>
  <c r="BG303"/>
  <c r="BF303"/>
  <c r="T303"/>
  <c r="R303"/>
  <c r="P303"/>
  <c r="BI301"/>
  <c r="BH301"/>
  <c r="BG301"/>
  <c r="BF301"/>
  <c r="T301"/>
  <c r="R301"/>
  <c r="P301"/>
  <c r="BI300"/>
  <c r="BH300"/>
  <c r="BG300"/>
  <c r="BF300"/>
  <c r="T300"/>
  <c r="R300"/>
  <c r="P300"/>
  <c r="BI299"/>
  <c r="BH299"/>
  <c r="BG299"/>
  <c r="BF299"/>
  <c r="T299"/>
  <c r="R299"/>
  <c r="P299"/>
  <c r="BI298"/>
  <c r="BH298"/>
  <c r="BG298"/>
  <c r="BF298"/>
  <c r="T298"/>
  <c r="R298"/>
  <c r="P298"/>
  <c r="BI297"/>
  <c r="BH297"/>
  <c r="BG297"/>
  <c r="BF297"/>
  <c r="T297"/>
  <c r="R297"/>
  <c r="P297"/>
  <c r="BI295"/>
  <c r="BH295"/>
  <c r="BG295"/>
  <c r="BF295"/>
  <c r="T295"/>
  <c r="R295"/>
  <c r="P295"/>
  <c r="BI290"/>
  <c r="BH290"/>
  <c r="BG290"/>
  <c r="BF290"/>
  <c r="T290"/>
  <c r="R290"/>
  <c r="P290"/>
  <c r="BI289"/>
  <c r="BH289"/>
  <c r="BG289"/>
  <c r="BF289"/>
  <c r="T289"/>
  <c r="R289"/>
  <c r="P289"/>
  <c r="BI287"/>
  <c r="BH287"/>
  <c r="BG287"/>
  <c r="BF287"/>
  <c r="T287"/>
  <c r="R287"/>
  <c r="P287"/>
  <c r="BI281"/>
  <c r="BH281"/>
  <c r="BG281"/>
  <c r="BF281"/>
  <c r="T281"/>
  <c r="R281"/>
  <c r="P281"/>
  <c r="BI280"/>
  <c r="BH280"/>
  <c r="BG280"/>
  <c r="BF280"/>
  <c r="T280"/>
  <c r="R280"/>
  <c r="P280"/>
  <c r="BI279"/>
  <c r="BH279"/>
  <c r="BG279"/>
  <c r="BF279"/>
  <c r="T279"/>
  <c r="R279"/>
  <c r="P279"/>
  <c r="BI277"/>
  <c r="BH277"/>
  <c r="BG277"/>
  <c r="BF277"/>
  <c r="T277"/>
  <c r="R277"/>
  <c r="P277"/>
  <c r="BI272"/>
  <c r="BH272"/>
  <c r="BG272"/>
  <c r="BF272"/>
  <c r="T272"/>
  <c r="R272"/>
  <c r="P272"/>
  <c r="BI268"/>
  <c r="BH268"/>
  <c r="BG268"/>
  <c r="BF268"/>
  <c r="T268"/>
  <c r="R268"/>
  <c r="P268"/>
  <c r="BI266"/>
  <c r="BH266"/>
  <c r="BG266"/>
  <c r="BF266"/>
  <c r="T266"/>
  <c r="R266"/>
  <c r="P266"/>
  <c r="BI265"/>
  <c r="BH265"/>
  <c r="BG265"/>
  <c r="BF265"/>
  <c r="T265"/>
  <c r="R265"/>
  <c r="P265"/>
  <c r="BI264"/>
  <c r="BH264"/>
  <c r="BG264"/>
  <c r="BF264"/>
  <c r="T264"/>
  <c r="R264"/>
  <c r="P264"/>
  <c r="BI262"/>
  <c r="BH262"/>
  <c r="BG262"/>
  <c r="BF262"/>
  <c r="T262"/>
  <c r="R262"/>
  <c r="P262"/>
  <c r="BI259"/>
  <c r="BH259"/>
  <c r="BG259"/>
  <c r="BF259"/>
  <c r="T259"/>
  <c r="R259"/>
  <c r="P259"/>
  <c r="BI254"/>
  <c r="BH254"/>
  <c r="BG254"/>
  <c r="BF254"/>
  <c r="T254"/>
  <c r="R254"/>
  <c r="P254"/>
  <c r="BI252"/>
  <c r="BH252"/>
  <c r="BG252"/>
  <c r="BF252"/>
  <c r="T252"/>
  <c r="R252"/>
  <c r="P252"/>
  <c r="BI251"/>
  <c r="BH251"/>
  <c r="BG251"/>
  <c r="BF251"/>
  <c r="T251"/>
  <c r="R251"/>
  <c r="P251"/>
  <c r="BI249"/>
  <c r="BH249"/>
  <c r="BG249"/>
  <c r="BF249"/>
  <c r="T249"/>
  <c r="R249"/>
  <c r="P249"/>
  <c r="BI247"/>
  <c r="BH247"/>
  <c r="BG247"/>
  <c r="BF247"/>
  <c r="T247"/>
  <c r="R247"/>
  <c r="P247"/>
  <c r="BI245"/>
  <c r="BH245"/>
  <c r="BG245"/>
  <c r="BF245"/>
  <c r="T245"/>
  <c r="R245"/>
  <c r="P245"/>
  <c r="BI243"/>
  <c r="BH243"/>
  <c r="BG243"/>
  <c r="BF243"/>
  <c r="T243"/>
  <c r="R243"/>
  <c r="P243"/>
  <c r="BI238"/>
  <c r="BH238"/>
  <c r="BG238"/>
  <c r="BF238"/>
  <c r="T238"/>
  <c r="R238"/>
  <c r="P238"/>
  <c r="BI234"/>
  <c r="BH234"/>
  <c r="BG234"/>
  <c r="BF234"/>
  <c r="T234"/>
  <c r="R234"/>
  <c r="P234"/>
  <c r="BI232"/>
  <c r="BH232"/>
  <c r="BG232"/>
  <c r="BF232"/>
  <c r="T232"/>
  <c r="R232"/>
  <c r="P232"/>
  <c r="BI230"/>
  <c r="BH230"/>
  <c r="BG230"/>
  <c r="BF230"/>
  <c r="T230"/>
  <c r="R230"/>
  <c r="P230"/>
  <c r="BI225"/>
  <c r="BH225"/>
  <c r="BG225"/>
  <c r="BF225"/>
  <c r="T225"/>
  <c r="R225"/>
  <c r="P225"/>
  <c r="BI223"/>
  <c r="BH223"/>
  <c r="BG223"/>
  <c r="BF223"/>
  <c r="T223"/>
  <c r="R223"/>
  <c r="P223"/>
  <c r="BI222"/>
  <c r="BH222"/>
  <c r="BG222"/>
  <c r="BF222"/>
  <c r="T222"/>
  <c r="R222"/>
  <c r="P222"/>
  <c r="BI220"/>
  <c r="BH220"/>
  <c r="BG220"/>
  <c r="BF220"/>
  <c r="T220"/>
  <c r="R220"/>
  <c r="P220"/>
  <c r="BI218"/>
  <c r="BH218"/>
  <c r="BG218"/>
  <c r="BF218"/>
  <c r="T218"/>
  <c r="R218"/>
  <c r="P218"/>
  <c r="BI217"/>
  <c r="BH217"/>
  <c r="BG217"/>
  <c r="BF217"/>
  <c r="T217"/>
  <c r="R217"/>
  <c r="P217"/>
  <c r="BI215"/>
  <c r="BH215"/>
  <c r="BG215"/>
  <c r="BF215"/>
  <c r="T215"/>
  <c r="R215"/>
  <c r="P215"/>
  <c r="BI213"/>
  <c r="BH213"/>
  <c r="BG213"/>
  <c r="BF213"/>
  <c r="T213"/>
  <c r="R213"/>
  <c r="P213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4"/>
  <c r="BH204"/>
  <c r="BG204"/>
  <c r="BF204"/>
  <c r="T204"/>
  <c r="R204"/>
  <c r="P204"/>
  <c r="BI202"/>
  <c r="BH202"/>
  <c r="BG202"/>
  <c r="BF202"/>
  <c r="T202"/>
  <c r="R202"/>
  <c r="P202"/>
  <c r="BI198"/>
  <c r="BH198"/>
  <c r="BG198"/>
  <c r="BF198"/>
  <c r="T198"/>
  <c r="R198"/>
  <c r="P198"/>
  <c r="BI197"/>
  <c r="BH197"/>
  <c r="BG197"/>
  <c r="BF197"/>
  <c r="T197"/>
  <c r="R197"/>
  <c r="P197"/>
  <c r="BI194"/>
  <c r="BH194"/>
  <c r="BG194"/>
  <c r="BF194"/>
  <c r="T194"/>
  <c r="R194"/>
  <c r="P194"/>
  <c r="BI189"/>
  <c r="BH189"/>
  <c r="BG189"/>
  <c r="BF189"/>
  <c r="T189"/>
  <c r="R189"/>
  <c r="P189"/>
  <c r="BI187"/>
  <c r="BH187"/>
  <c r="BG187"/>
  <c r="BF187"/>
  <c r="T187"/>
  <c r="R187"/>
  <c r="P187"/>
  <c r="BI185"/>
  <c r="BH185"/>
  <c r="BG185"/>
  <c r="BF185"/>
  <c r="T185"/>
  <c r="R185"/>
  <c r="P185"/>
  <c r="BI180"/>
  <c r="BH180"/>
  <c r="BG180"/>
  <c r="BF180"/>
  <c r="T180"/>
  <c r="R180"/>
  <c r="P180"/>
  <c r="BI178"/>
  <c r="BH178"/>
  <c r="BG178"/>
  <c r="BF178"/>
  <c r="T178"/>
  <c r="R178"/>
  <c r="P178"/>
  <c r="BI176"/>
  <c r="BH176"/>
  <c r="BG176"/>
  <c r="BF176"/>
  <c r="T176"/>
  <c r="R176"/>
  <c r="P176"/>
  <c r="BI175"/>
  <c r="BH175"/>
  <c r="BG175"/>
  <c r="BF175"/>
  <c r="T175"/>
  <c r="R175"/>
  <c r="P175"/>
  <c r="BI173"/>
  <c r="BH173"/>
  <c r="BG173"/>
  <c r="BF173"/>
  <c r="T173"/>
  <c r="R173"/>
  <c r="P173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8"/>
  <c r="BH158"/>
  <c r="BG158"/>
  <c r="BF158"/>
  <c r="T158"/>
  <c r="R158"/>
  <c r="P158"/>
  <c r="BI156"/>
  <c r="BH156"/>
  <c r="BG156"/>
  <c r="BF156"/>
  <c r="T156"/>
  <c r="R156"/>
  <c r="P156"/>
  <c r="BI154"/>
  <c r="BH154"/>
  <c r="BG154"/>
  <c r="BF154"/>
  <c r="T154"/>
  <c r="R154"/>
  <c r="P154"/>
  <c r="BI151"/>
  <c r="BH151"/>
  <c r="BG151"/>
  <c r="BF151"/>
  <c r="T151"/>
  <c r="R151"/>
  <c r="P151"/>
  <c r="BI150"/>
  <c r="BH150"/>
  <c r="BG150"/>
  <c r="BF150"/>
  <c r="T150"/>
  <c r="R150"/>
  <c r="P150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3"/>
  <c r="BH143"/>
  <c r="BG143"/>
  <c r="BF143"/>
  <c r="T143"/>
  <c r="R143"/>
  <c r="P143"/>
  <c r="BI142"/>
  <c r="BH142"/>
  <c r="BG142"/>
  <c r="BF142"/>
  <c r="T142"/>
  <c r="R142"/>
  <c r="P142"/>
  <c r="BI140"/>
  <c r="BH140"/>
  <c r="BG140"/>
  <c r="BF140"/>
  <c r="T140"/>
  <c r="R140"/>
  <c r="P140"/>
  <c r="BI136"/>
  <c r="BH136"/>
  <c r="BG136"/>
  <c r="BF136"/>
  <c r="T136"/>
  <c r="R136"/>
  <c r="P136"/>
  <c r="J130"/>
  <c r="F129"/>
  <c r="F127"/>
  <c r="E125"/>
  <c r="J92"/>
  <c r="F91"/>
  <c r="F89"/>
  <c r="E87"/>
  <c r="J21"/>
  <c r="E21"/>
  <c r="J91"/>
  <c r="J20"/>
  <c r="J18"/>
  <c r="E18"/>
  <c r="F130"/>
  <c r="J17"/>
  <c r="J12"/>
  <c r="J127"/>
  <c r="E7"/>
  <c r="E85"/>
  <c i="1" r="L90"/>
  <c r="AM90"/>
  <c r="AM89"/>
  <c r="L89"/>
  <c r="AM87"/>
  <c r="L87"/>
  <c r="L85"/>
  <c r="L84"/>
  <c i="2" r="BK323"/>
  <c r="BK308"/>
  <c r="J306"/>
  <c r="BK301"/>
  <c r="BK300"/>
  <c r="BK299"/>
  <c r="J298"/>
  <c r="BK297"/>
  <c r="BK287"/>
  <c r="BK277"/>
  <c r="BK272"/>
  <c r="J268"/>
  <c r="J266"/>
  <c r="BK265"/>
  <c r="BK264"/>
  <c r="BK259"/>
  <c r="BK252"/>
  <c r="J251"/>
  <c r="J249"/>
  <c r="BK245"/>
  <c r="J238"/>
  <c r="J230"/>
  <c r="BK225"/>
  <c r="BK223"/>
  <c r="J220"/>
  <c r="BK218"/>
  <c r="BK217"/>
  <c r="J197"/>
  <c r="BK194"/>
  <c r="J187"/>
  <c r="BK178"/>
  <c r="J176"/>
  <c r="BK167"/>
  <c r="J165"/>
  <c r="J164"/>
  <c r="J163"/>
  <c r="J162"/>
  <c r="J160"/>
  <c r="J158"/>
  <c r="BK156"/>
  <c r="J154"/>
  <c r="J150"/>
  <c r="J148"/>
  <c r="J147"/>
  <c r="BK146"/>
  <c r="BK143"/>
  <c r="J142"/>
  <c r="BK140"/>
  <c r="BK325"/>
  <c r="BK321"/>
  <c r="BK314"/>
  <c r="J308"/>
  <c r="BK306"/>
  <c r="J305"/>
  <c r="J304"/>
  <c r="BK303"/>
  <c r="J301"/>
  <c r="J300"/>
  <c r="BK289"/>
  <c r="J287"/>
  <c r="J281"/>
  <c r="BK266"/>
  <c r="BK251"/>
  <c r="J243"/>
  <c r="BK238"/>
  <c r="J234"/>
  <c r="J222"/>
  <c r="BK210"/>
  <c r="J209"/>
  <c r="J204"/>
  <c r="J202"/>
  <c r="BK197"/>
  <c r="BK189"/>
  <c r="J185"/>
  <c r="BK180"/>
  <c r="J178"/>
  <c r="BK175"/>
  <c r="J173"/>
  <c r="J170"/>
  <c r="J166"/>
  <c r="BK163"/>
  <c r="BK162"/>
  <c r="BK158"/>
  <c r="BK154"/>
  <c r="BK151"/>
  <c r="BK150"/>
  <c r="BK147"/>
  <c r="J146"/>
  <c r="BK136"/>
  <c i="1" r="AS94"/>
  <c i="2" r="J323"/>
  <c r="J321"/>
  <c r="J314"/>
  <c r="BK305"/>
  <c r="J299"/>
  <c r="J297"/>
  <c r="J295"/>
  <c r="BK290"/>
  <c r="J289"/>
  <c r="BK281"/>
  <c r="J280"/>
  <c r="BK279"/>
  <c r="J272"/>
  <c r="BK262"/>
  <c r="J259"/>
  <c r="BK254"/>
  <c r="BK249"/>
  <c r="BK247"/>
  <c r="J245"/>
  <c r="BK243"/>
  <c r="J232"/>
  <c r="J223"/>
  <c r="BK220"/>
  <c r="J218"/>
  <c r="J217"/>
  <c r="BK215"/>
  <c r="BK213"/>
  <c r="BK211"/>
  <c r="BK198"/>
  <c r="J194"/>
  <c r="BK176"/>
  <c r="BK171"/>
  <c r="BK170"/>
  <c r="BK169"/>
  <c r="BK164"/>
  <c r="J161"/>
  <c r="BK160"/>
  <c r="J156"/>
  <c r="BK148"/>
  <c r="J143"/>
  <c r="J136"/>
  <c r="J325"/>
  <c r="BK304"/>
  <c r="J303"/>
  <c r="BK298"/>
  <c r="BK295"/>
  <c r="J290"/>
  <c r="BK280"/>
  <c r="J279"/>
  <c r="J277"/>
  <c r="BK268"/>
  <c r="J265"/>
  <c r="J264"/>
  <c r="J262"/>
  <c r="J254"/>
  <c r="J252"/>
  <c r="J247"/>
  <c r="BK234"/>
  <c r="BK232"/>
  <c r="BK230"/>
  <c r="J225"/>
  <c r="BK222"/>
  <c r="J215"/>
  <c r="J213"/>
  <c r="J211"/>
  <c r="J210"/>
  <c r="BK209"/>
  <c r="BK204"/>
  <c r="BK202"/>
  <c r="J198"/>
  <c r="J189"/>
  <c r="BK187"/>
  <c r="BK185"/>
  <c r="J180"/>
  <c r="J175"/>
  <c r="BK173"/>
  <c r="J171"/>
  <c r="J169"/>
  <c r="J167"/>
  <c r="BK166"/>
  <c r="BK165"/>
  <c r="BK161"/>
  <c r="J151"/>
  <c r="BK142"/>
  <c r="J140"/>
  <c l="1" r="BK135"/>
  <c r="BK134"/>
  <c r="J134"/>
  <c r="J97"/>
  <c r="BK145"/>
  <c r="J145"/>
  <c r="J99"/>
  <c r="R145"/>
  <c r="BK174"/>
  <c r="J174"/>
  <c r="J102"/>
  <c r="P203"/>
  <c r="BK214"/>
  <c r="J214"/>
  <c r="J104"/>
  <c r="BK267"/>
  <c r="J267"/>
  <c r="J105"/>
  <c r="R135"/>
  <c r="R134"/>
  <c r="T145"/>
  <c r="P153"/>
  <c r="R174"/>
  <c r="R203"/>
  <c r="T214"/>
  <c r="P267"/>
  <c r="T135"/>
  <c r="T134"/>
  <c r="P145"/>
  <c r="T153"/>
  <c r="T174"/>
  <c r="BK203"/>
  <c r="J203"/>
  <c r="J103"/>
  <c r="T203"/>
  <c r="P214"/>
  <c r="T267"/>
  <c r="P296"/>
  <c r="BK302"/>
  <c r="J302"/>
  <c r="J107"/>
  <c r="R302"/>
  <c r="P135"/>
  <c r="P134"/>
  <c r="BK153"/>
  <c r="R153"/>
  <c r="P174"/>
  <c r="R214"/>
  <c r="R267"/>
  <c r="BK296"/>
  <c r="J296"/>
  <c r="J106"/>
  <c r="R296"/>
  <c r="T296"/>
  <c r="P302"/>
  <c r="T302"/>
  <c r="E123"/>
  <c r="BE143"/>
  <c r="BE148"/>
  <c r="BE156"/>
  <c r="BE176"/>
  <c r="BE180"/>
  <c r="BE194"/>
  <c r="BE217"/>
  <c r="BE220"/>
  <c r="BE238"/>
  <c r="BE243"/>
  <c r="BE249"/>
  <c r="BE268"/>
  <c r="BE281"/>
  <c r="BE287"/>
  <c r="BE297"/>
  <c r="BE299"/>
  <c r="BE300"/>
  <c r="BE305"/>
  <c r="BE308"/>
  <c r="BE314"/>
  <c r="BE325"/>
  <c r="J89"/>
  <c r="J129"/>
  <c r="BE147"/>
  <c r="BE162"/>
  <c r="BE163"/>
  <c r="BE165"/>
  <c r="BE173"/>
  <c r="BE175"/>
  <c r="BE178"/>
  <c r="BE185"/>
  <c r="BE189"/>
  <c r="BE202"/>
  <c r="BE209"/>
  <c r="BE223"/>
  <c r="BE234"/>
  <c r="BE251"/>
  <c r="BE264"/>
  <c r="BE265"/>
  <c r="BE266"/>
  <c r="BE301"/>
  <c r="BE303"/>
  <c r="BE306"/>
  <c r="F92"/>
  <c r="BE140"/>
  <c r="BE142"/>
  <c r="BE146"/>
  <c r="BE158"/>
  <c r="BE160"/>
  <c r="BE164"/>
  <c r="BE166"/>
  <c r="BE167"/>
  <c r="BE170"/>
  <c r="BE187"/>
  <c r="BE197"/>
  <c r="BE213"/>
  <c r="BE215"/>
  <c r="BE218"/>
  <c r="BE222"/>
  <c r="BE225"/>
  <c r="BE245"/>
  <c r="BE247"/>
  <c r="BE252"/>
  <c r="BE254"/>
  <c r="BE259"/>
  <c r="BE262"/>
  <c r="BE272"/>
  <c r="BE277"/>
  <c r="BE279"/>
  <c r="BE295"/>
  <c r="BE298"/>
  <c r="BK307"/>
  <c r="J307"/>
  <c r="J108"/>
  <c r="BK313"/>
  <c r="J313"/>
  <c r="J109"/>
  <c r="BK322"/>
  <c r="J322"/>
  <c r="J112"/>
  <c r="BK324"/>
  <c r="J324"/>
  <c r="J113"/>
  <c r="BE136"/>
  <c r="BE150"/>
  <c r="BE151"/>
  <c r="BE154"/>
  <c r="BE161"/>
  <c r="BE169"/>
  <c r="BE171"/>
  <c r="BE198"/>
  <c r="BE204"/>
  <c r="BE210"/>
  <c r="BE211"/>
  <c r="BE230"/>
  <c r="BE232"/>
  <c r="BE280"/>
  <c r="BE289"/>
  <c r="BE290"/>
  <c r="BE304"/>
  <c r="BE321"/>
  <c r="BE323"/>
  <c r="BK320"/>
  <c r="BK319"/>
  <c r="J319"/>
  <c r="J110"/>
  <c r="F35"/>
  <c i="1" r="BB95"/>
  <c r="BB94"/>
  <c r="W31"/>
  <c i="2" r="F36"/>
  <c i="1" r="BC95"/>
  <c r="BC94"/>
  <c r="AY94"/>
  <c i="2" r="F34"/>
  <c i="1" r="BA95"/>
  <c r="BA94"/>
  <c r="AW94"/>
  <c r="AK30"/>
  <c i="2" r="F37"/>
  <c i="1" r="BD95"/>
  <c r="BD94"/>
  <c r="W33"/>
  <c i="2" r="J34"/>
  <c i="1" r="AW95"/>
  <c i="2" l="1" r="BK152"/>
  <c r="J152"/>
  <c r="J100"/>
  <c r="T152"/>
  <c r="T133"/>
  <c r="R152"/>
  <c r="R133"/>
  <c r="P152"/>
  <c r="P133"/>
  <c i="1" r="AU95"/>
  <c i="2" r="J135"/>
  <c r="J98"/>
  <c r="J153"/>
  <c r="J101"/>
  <c r="BK133"/>
  <c r="J133"/>
  <c r="J96"/>
  <c r="J320"/>
  <c r="J111"/>
  <c i="1" r="W30"/>
  <c r="W32"/>
  <c i="2" r="F33"/>
  <c i="1" r="AZ95"/>
  <c r="AZ94"/>
  <c r="W29"/>
  <c i="2" r="J33"/>
  <c i="1" r="AV95"/>
  <c r="AT95"/>
  <c r="AX94"/>
  <c r="AU94"/>
  <c i="2" l="1" r="J30"/>
  <c i="1" r="AG95"/>
  <c r="AG94"/>
  <c r="AK26"/>
  <c r="AV94"/>
  <c r="AK29"/>
  <c l="1" r="AN95"/>
  <c i="2" r="J39"/>
  <c i="1"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<sst xmlns="http://schemas.openxmlformats.org/spreadsheetml/2006/main">
  <si>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</si>
  <si>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</si>
  <si>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</si>
  <si>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</si>
  <si>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</si>
  <si>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{ce0f7db8-84d2-463d-90fb-ca4fb731d20d}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</si>
  <si>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</si>
  <si>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</si>
  <si>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</si>
  <si>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</si>
  <si>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</si>
  <si>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</si>
  <si>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</si>
  <si>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</si>
  <si>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2037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</si>
  <si>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</si>
  <si>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</si>
  <si>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střechy budovy OÚ v Třebihošti</t>
  </si>
  <si>
    <t>KSO:</t>
  </si>
  <si>
    <t>CC-CZ:</t>
  </si>
  <si>
    <t>Místo:</t>
  </si>
  <si>
    <t>Třebihošť</t>
  </si>
  <si>
    <t>Datum:</t>
  </si>
  <si>
    <t>22. 12. 2020</t>
  </si>
  <si>
    <t>Zadavatel:</t>
  </si>
  <si>
    <t>IČ:</t>
  </si>
  <si>
    <t>Obec Třebihošť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</si>
  <si>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</si>
  <si>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</si>
  <si>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</si>
  <si>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</si>
  <si>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</si>
  <si>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</si>
  <si>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</si>
  <si>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Ing. Krkonoška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</si>
  <si>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</si>
  <si>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</si>
  <si>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</si>
  <si>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</si>
  <si>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</si>
  <si>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</si>
  <si>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</si>
  <si>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</si>
  <si>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</si>
  <si>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</si>
  <si>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</si>
  <si>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</si>
  <si>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</si>
  <si>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</si>
  <si>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</si>
  <si>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</si>
  <si>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</si>
  <si>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</si>
  <si>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</si>
  <si>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</si>
  <si>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</si>
  <si>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</si>
  <si>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</si>
  <si>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</si>
  <si>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</si>
  <si>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</si>
  <si>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</si>
  <si>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</si>
  <si>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</si>
  <si>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</si>
  <si>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</si>
  <si>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</si>
  <si>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</si>
  <si>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</si>
  <si>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</si>
  <si>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</si>
  <si>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</si>
  <si>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</si>
  <si>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</si>
  <si>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</si>
  <si>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</si>
  <si>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</si>
  <si>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</si>
  <si>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</si>
  <si>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</si>
  <si>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</si>
  <si>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203702</t>
  </si>
  <si>
    <t>Stavební část včetně SDK</t>
  </si>
  <si>
    <t>STA</t>
  </si>
  <si>
    <t>1</t>
  </si>
  <si>
    <t>{2a08fe41-2b80-4650-97fe-b2f69446d8fe}</t>
  </si>
  <si>
    <t>2</t>
  </si>
  <si>
    <t>KRYCÍ LIST SOUPISU PRACÍ</t>
  </si>
  <si>
    <t>Objekt:</t>
  </si>
  <si>
    <t>203702 - Stavební část včetně SDK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</si>
  <si>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</si>
  <si>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</si>
  <si>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</si>
  <si>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</si>
  <si>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</si>
  <si>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</si>
  <si>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</si>
  <si>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</si>
  <si>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</si>
  <si>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</si>
  <si>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</si>
  <si>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</si>
  <si>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</si>
  <si>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</si>
  <si>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</si>
  <si>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</si>
  <si>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</si>
  <si>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</si>
  <si>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</si>
  <si>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</si>
  <si>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</si>
  <si>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</si>
  <si>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</si>
  <si>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</si>
  <si>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</si>
  <si>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</si>
  <si>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</si>
  <si>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</si>
  <si>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</si>
  <si>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</si>
  <si>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</si>
  <si>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</si>
  <si>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</si>
  <si>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</si>
  <si>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</si>
  <si>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</si>
  <si>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</si>
  <si>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</si>
  <si>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</si>
  <si>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</si>
  <si>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</si>
  <si>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941111111</t>
  </si>
  <si>
    <t>Montáž lešení řadového trubkového lehkého s podlahami zatížení do 200 kg/m2 š do 0,9 m v do 10 m</t>
  </si>
  <si>
    <t>m2</t>
  </si>
  <si>
    <t>4</t>
  </si>
  <si>
    <t>-706790250</t>
  </si>
  <si>
    <t>VV</t>
  </si>
  <si>
    <t>8*20,5+10*12*2+8*7</t>
  </si>
  <si>
    <t>6,5*7*2</t>
  </si>
  <si>
    <t>Součet</t>
  </si>
  <si>
    <t>941111211</t>
  </si>
  <si>
    <t>Příplatek k lešení řadovému trubkovému lehkému s podlahami š 0,9 m v 10 m za první a ZKD den použití</t>
  </si>
  <si>
    <t>493491072</t>
  </si>
  <si>
    <t>551*60 'Přepočtené koeficientem množství</t>
  </si>
  <si>
    <t>3</t>
  </si>
  <si>
    <t>941111811</t>
  </si>
  <si>
    <t>Demontáž lešení řadového trubkového lehkého s podlahami zatížení do 200 kg/m2 š do 0,9 m v do 10 m</t>
  </si>
  <si>
    <t>998950477</t>
  </si>
  <si>
    <t>84</t>
  </si>
  <si>
    <t>949101111</t>
  </si>
  <si>
    <t>Lešení pomocné pro objekty pozemních staveb s lešeňovou podlahou v do 1,9 m zatížení do 150 kg/m2</t>
  </si>
  <si>
    <t>-1692388893</t>
  </si>
  <si>
    <t>9,5*17,5+6*8</t>
  </si>
  <si>
    <t>997</t>
  </si>
  <si>
    <t>Přesun sutě</t>
  </si>
  <si>
    <t>997013112</t>
  </si>
  <si>
    <t>Vnitrostaveništní doprava suti a vybouraných hmot pro budovy v do 9 m s použitím mechanizace</t>
  </si>
  <si>
    <t>t</t>
  </si>
  <si>
    <t>1569588882</t>
  </si>
  <si>
    <t>5</t>
  </si>
  <si>
    <t>997013501</t>
  </si>
  <si>
    <t>Odvoz suti a vybouraných hmot na skládku nebo meziskládku do 1 km se složením</t>
  </si>
  <si>
    <t>-272607600</t>
  </si>
  <si>
    <t>6</t>
  </si>
  <si>
    <t>997013509</t>
  </si>
  <si>
    <t>Příplatek k odvozu suti a vybouraných hmot na skládku ZKD 1 km přes 1 km</t>
  </si>
  <si>
    <t>-1156162959</t>
  </si>
  <si>
    <t>8,673*27 'Přepočtené koeficientem množství</t>
  </si>
  <si>
    <t>7</t>
  </si>
  <si>
    <t>997013811</t>
  </si>
  <si>
    <t>Poplatek za uložení na skládce (skládkovné) stavebního odpadu dřevěného kód odpadu 17 02 01</t>
  </si>
  <si>
    <t>-1276811911</t>
  </si>
  <si>
    <t>8</t>
  </si>
  <si>
    <t>997013821</t>
  </si>
  <si>
    <t>Poplatek za uložení na skládce (skládkovné) stavebního odpadu s obsahem azbestu kód odpadu 17 06 05</t>
  </si>
  <si>
    <t>1857150625</t>
  </si>
  <si>
    <t>PSV</t>
  </si>
  <si>
    <t>Práce a dodávky PSV</t>
  </si>
  <si>
    <t>741</t>
  </si>
  <si>
    <t>Elektroinstalace - silnoproud</t>
  </si>
  <si>
    <t>741420001</t>
  </si>
  <si>
    <t>Montáž drát nebo lano hromosvodné svodové D do 10 mm s podpěrou</t>
  </si>
  <si>
    <t>m</t>
  </si>
  <si>
    <t>16</t>
  </si>
  <si>
    <t>-379367575</t>
  </si>
  <si>
    <t>18,9+7,5*2+3+4+20</t>
  </si>
  <si>
    <t>10</t>
  </si>
  <si>
    <t>M</t>
  </si>
  <si>
    <t>35441077</t>
  </si>
  <si>
    <t>drát D 8mm AlMgSi</t>
  </si>
  <si>
    <t>kg</t>
  </si>
  <si>
    <t>32</t>
  </si>
  <si>
    <t>-502063561</t>
  </si>
  <si>
    <t>60,9*0,3 'Přepočtené koeficientem množství</t>
  </si>
  <si>
    <t>11</t>
  </si>
  <si>
    <t>35441706</t>
  </si>
  <si>
    <t>podpěry vedení hromosvodu na hřebenáče - 120-200/60-100mm, nerez</t>
  </si>
  <si>
    <t>kus</t>
  </si>
  <si>
    <t>-1442428786</t>
  </si>
  <si>
    <t>20+5+10+10</t>
  </si>
  <si>
    <t>12</t>
  </si>
  <si>
    <t>35441714</t>
  </si>
  <si>
    <t>podpěry vedení hromosvodu na plechové střechy, nerez</t>
  </si>
  <si>
    <t>2013082061</t>
  </si>
  <si>
    <t>13</t>
  </si>
  <si>
    <t>35442037</t>
  </si>
  <si>
    <t>svorka uzemnění nerez křížová</t>
  </si>
  <si>
    <t>1702954269</t>
  </si>
  <si>
    <t>14</t>
  </si>
  <si>
    <t>35442042</t>
  </si>
  <si>
    <t>svorka uzemnění nerez na okapové žlaby</t>
  </si>
  <si>
    <t>-140617750</t>
  </si>
  <si>
    <t>35442033</t>
  </si>
  <si>
    <t>svorka uzemnění nerez spojovací</t>
  </si>
  <si>
    <t>-1777142100</t>
  </si>
  <si>
    <t>35442036</t>
  </si>
  <si>
    <t>svorka uzemnění nerez připojovací</t>
  </si>
  <si>
    <t>1626883133</t>
  </si>
  <si>
    <t>17</t>
  </si>
  <si>
    <t>35441127</t>
  </si>
  <si>
    <t>tyč jímací s kovaným hrotem 1000mm nerez</t>
  </si>
  <si>
    <t>-1051261858</t>
  </si>
  <si>
    <t>18</t>
  </si>
  <si>
    <t>35442041</t>
  </si>
  <si>
    <t>svorka uzemnění nerez k jímací tyči</t>
  </si>
  <si>
    <t>412487206</t>
  </si>
  <si>
    <t>19</t>
  </si>
  <si>
    <t>741420021</t>
  </si>
  <si>
    <t>Montáž svorka hromosvodná se 2 šrouby</t>
  </si>
  <si>
    <t>-2064353923</t>
  </si>
  <si>
    <t>6+5+10</t>
  </si>
  <si>
    <t>20</t>
  </si>
  <si>
    <t>741420022</t>
  </si>
  <si>
    <t>Montáž svorka hromosvodná se 3 šrouby</t>
  </si>
  <si>
    <t>1661588496</t>
  </si>
  <si>
    <t>741421833</t>
  </si>
  <si>
    <t>Demontáž drátu nebo lana svodového vedení D přes 8 mm šikmá střecha</t>
  </si>
  <si>
    <t>206697167</t>
  </si>
  <si>
    <t>22</t>
  </si>
  <si>
    <t>741421851</t>
  </si>
  <si>
    <t>Demontáž vedení hromosvodné-podpěra střešní pod hřeben</t>
  </si>
  <si>
    <t>-811837696</t>
  </si>
  <si>
    <t>20+10+10+5</t>
  </si>
  <si>
    <t>23</t>
  </si>
  <si>
    <t>741430004</t>
  </si>
  <si>
    <t>Montáž tyč jímací délky do 3 m na střešní hřeben</t>
  </si>
  <si>
    <t>-1044142359</t>
  </si>
  <si>
    <t>762</t>
  </si>
  <si>
    <t>Konstrukce tesařské</t>
  </si>
  <si>
    <t>72</t>
  </si>
  <si>
    <t>762083122</t>
  </si>
  <si>
    <t>Impregnace řeziva proti dřevokaznému hmyzu, houbám a plísním máčením třída ohrožení 3 a 4</t>
  </si>
  <si>
    <t>m3</t>
  </si>
  <si>
    <t>2082695451</t>
  </si>
  <si>
    <t>24</t>
  </si>
  <si>
    <t>762331921</t>
  </si>
  <si>
    <t>Vyřezání části střešní vazby průřezové plochy řeziva do 224 cm2 délky do 3 m</t>
  </si>
  <si>
    <t>459885742</t>
  </si>
  <si>
    <t>6,1*2+24+4*2</t>
  </si>
  <si>
    <t>25</t>
  </si>
  <si>
    <t>762332922</t>
  </si>
  <si>
    <t>Doplnění části střešní vazby hranoly průřezové plochy do 224 cm2 včetně materiálu</t>
  </si>
  <si>
    <t>1286162990</t>
  </si>
  <si>
    <t>44,2+50</t>
  </si>
  <si>
    <t>73</t>
  </si>
  <si>
    <t>762341210</t>
  </si>
  <si>
    <t>Montáž bednění střech rovných a šikmých sklonu do 60° z hrubých prken na sraz</t>
  </si>
  <si>
    <t>1585956405</t>
  </si>
  <si>
    <t>18,9*6,9*2-4,3*7,2/2</t>
  </si>
  <si>
    <t>7,8*12/2</t>
  </si>
  <si>
    <t>(7+3,8)/2*2*3,4+3,8*4,3*2</t>
  </si>
  <si>
    <t>74</t>
  </si>
  <si>
    <t>60511150</t>
  </si>
  <si>
    <t>řezivo stavební prkna omítaná netříděná tl 25mm dl 4m</t>
  </si>
  <si>
    <t>-1294237776</t>
  </si>
  <si>
    <t>361,540*0,024*1,1</t>
  </si>
  <si>
    <t>26</t>
  </si>
  <si>
    <t>762341933</t>
  </si>
  <si>
    <t>Vyřezání části bednění střech z prken tl do 32 mm plochy jednotlivě přes 4 m2</t>
  </si>
  <si>
    <t>1744968130</t>
  </si>
  <si>
    <t>6,1*4*2*1,5</t>
  </si>
  <si>
    <t>75</t>
  </si>
  <si>
    <t>762342441</t>
  </si>
  <si>
    <t>Montáž lišt trojúhelníkových nebo kontralatí na střechách sklonu do 60°</t>
  </si>
  <si>
    <t>2033742596</t>
  </si>
  <si>
    <t>76</t>
  </si>
  <si>
    <t>60514101</t>
  </si>
  <si>
    <t>řezivo jehličnaté lať 10-25cm2</t>
  </si>
  <si>
    <t>151641765</t>
  </si>
  <si>
    <t>361,540*0,04*0,06*1,1</t>
  </si>
  <si>
    <t>0,954*1,1 'Přepočtené koeficientem množství</t>
  </si>
  <si>
    <t>27</t>
  </si>
  <si>
    <t>762343913</t>
  </si>
  <si>
    <t>Zabednění otvorů ve střeše prkny tl do 32 mm plochy jednotlivě do 8 m2</t>
  </si>
  <si>
    <t>911995364</t>
  </si>
  <si>
    <t>77</t>
  </si>
  <si>
    <t>762395000</t>
  </si>
  <si>
    <t>Spojovací prostředky krovů, bednění, laťování, nadstřešních konstrukcí</t>
  </si>
  <si>
    <t>-647918248</t>
  </si>
  <si>
    <t>1,049</t>
  </si>
  <si>
    <t>9,545</t>
  </si>
  <si>
    <t>28</t>
  </si>
  <si>
    <t>998762102</t>
  </si>
  <si>
    <t>Přesun hmot tonážní pro kce tesařské v objektech v do 12 m</t>
  </si>
  <si>
    <t>-145306734</t>
  </si>
  <si>
    <t>763</t>
  </si>
  <si>
    <t>Konstrukce suché výstavby</t>
  </si>
  <si>
    <t>67</t>
  </si>
  <si>
    <t>763131442</t>
  </si>
  <si>
    <t>SDK podhled desky 2xDF 12,5 s izolací dvouvrstvá spodní kce profil CD+UD</t>
  </si>
  <si>
    <t>1486833566</t>
  </si>
  <si>
    <t>17,5*6,3*2-4,3*6,6/2</t>
  </si>
  <si>
    <t>7,3*10,6/2</t>
  </si>
  <si>
    <t>(6,4+3,8)/2*2*3+3,8*4,3*2</t>
  </si>
  <si>
    <t>68</t>
  </si>
  <si>
    <t>763131714</t>
  </si>
  <si>
    <t>SDK podhled základní penetrační nátěr</t>
  </si>
  <si>
    <t>1210546143</t>
  </si>
  <si>
    <t>69</t>
  </si>
  <si>
    <t>763131752</t>
  </si>
  <si>
    <t>Montáž jedné vrstvy tepelné izolace do SDK podhledu</t>
  </si>
  <si>
    <t>1113086952</t>
  </si>
  <si>
    <t>70</t>
  </si>
  <si>
    <t>63166771</t>
  </si>
  <si>
    <t>pás tepelně izolační mezi krokve λ=0,036-0,037 tl 180mm</t>
  </si>
  <si>
    <t>325172416</t>
  </si>
  <si>
    <t>308,28*1,02 'Přepočtené koeficientem množství</t>
  </si>
  <si>
    <t>71</t>
  </si>
  <si>
    <t>998763101</t>
  </si>
  <si>
    <t>Přesun hmot tonážní pro dřevostavby v objektech v do 12 m</t>
  </si>
  <si>
    <t>-1965973881</t>
  </si>
  <si>
    <t>764</t>
  </si>
  <si>
    <t>Konstrukce klempířské</t>
  </si>
  <si>
    <t>29</t>
  </si>
  <si>
    <t>764001891</t>
  </si>
  <si>
    <t>Demontáž úžlabí do suti</t>
  </si>
  <si>
    <t>839506295</t>
  </si>
  <si>
    <t>6,1*2</t>
  </si>
  <si>
    <t>30</t>
  </si>
  <si>
    <t>764001911</t>
  </si>
  <si>
    <t>Napojení klempířských konstrukcí na stávající délky spoje přes 0,5 m</t>
  </si>
  <si>
    <t>1288634294</t>
  </si>
  <si>
    <t>31</t>
  </si>
  <si>
    <t>764002801</t>
  </si>
  <si>
    <t>Demontáž závětrné lišty do suti</t>
  </si>
  <si>
    <t>-2069925304</t>
  </si>
  <si>
    <t>6,9*4+2,8*2</t>
  </si>
  <si>
    <t>764002812</t>
  </si>
  <si>
    <t>Demontáž okapového plechu do suti v krytině skládané</t>
  </si>
  <si>
    <t>308633676</t>
  </si>
  <si>
    <t>18,9+9,5+7</t>
  </si>
  <si>
    <t>33</t>
  </si>
  <si>
    <t>764002821</t>
  </si>
  <si>
    <t>Demontáž střešního výlezu do suti</t>
  </si>
  <si>
    <t>-1587917722</t>
  </si>
  <si>
    <t>34</t>
  </si>
  <si>
    <t>764002831</t>
  </si>
  <si>
    <t>Demontáž sněhového zachytávače do suti</t>
  </si>
  <si>
    <t>-1584289429</t>
  </si>
  <si>
    <t>18,9+9,5+7+2,3</t>
  </si>
  <si>
    <t>35</t>
  </si>
  <si>
    <t>764002871</t>
  </si>
  <si>
    <t>Demontáž lemování zdí do suti</t>
  </si>
  <si>
    <t>-1593083600</t>
  </si>
  <si>
    <t>1,2*2+1*2</t>
  </si>
  <si>
    <t>3,5*2</t>
  </si>
  <si>
    <t>2,5+2,4*2</t>
  </si>
  <si>
    <t>36</t>
  </si>
  <si>
    <t>764004801</t>
  </si>
  <si>
    <t>Demontáž podokapního žlabu do suti</t>
  </si>
  <si>
    <t>-1075909202</t>
  </si>
  <si>
    <t>18,9+2,3+9,5+7*2</t>
  </si>
  <si>
    <t>37</t>
  </si>
  <si>
    <t>764004861</t>
  </si>
  <si>
    <t>Demontáž svodu do suti</t>
  </si>
  <si>
    <t>-1380927643</t>
  </si>
  <si>
    <t>2*6</t>
  </si>
  <si>
    <t>38</t>
  </si>
  <si>
    <t>764021403</t>
  </si>
  <si>
    <t>Podkladní plech z Al plechu rš 250 mm</t>
  </si>
  <si>
    <t>1051479224</t>
  </si>
  <si>
    <t>6,1*4</t>
  </si>
  <si>
    <t>39</t>
  </si>
  <si>
    <t>764121403</t>
  </si>
  <si>
    <t>Krytina střechy rovné drážkováním ze svitků z Al plechu rš 500 mm sklonu do 60°</t>
  </si>
  <si>
    <t>2001505473</t>
  </si>
  <si>
    <t>40</t>
  </si>
  <si>
    <t>764221405</t>
  </si>
  <si>
    <t>Oplechování větraného hřebene s větrací mřížkou z Al plechu rš 400 mm</t>
  </si>
  <si>
    <t>-286729203</t>
  </si>
  <si>
    <t>18,9+3,8</t>
  </si>
  <si>
    <t>41</t>
  </si>
  <si>
    <t>764221435</t>
  </si>
  <si>
    <t>Oplechování větraného nároží s větrací mřížkou z Al plechu rš 400 mm</t>
  </si>
  <si>
    <t>1756812588</t>
  </si>
  <si>
    <t>7,8/Cos(34)*2</t>
  </si>
  <si>
    <t>42</t>
  </si>
  <si>
    <t>764221466</t>
  </si>
  <si>
    <t>Oplechování úžlabí z Al plechu rš 500 mm</t>
  </si>
  <si>
    <t>639239122</t>
  </si>
  <si>
    <t>43</t>
  </si>
  <si>
    <t>764222404</t>
  </si>
  <si>
    <t>Oplechování štítu závětrnou lištou z Al plechu rš 330 mm</t>
  </si>
  <si>
    <t>-642848372</t>
  </si>
  <si>
    <t>44</t>
  </si>
  <si>
    <t>764223452</t>
  </si>
  <si>
    <t>Střešní výlez pro krytinu skládanou nebo plechovou z Al plechu</t>
  </si>
  <si>
    <t>-295716547</t>
  </si>
  <si>
    <t>45</t>
  </si>
  <si>
    <t>764223456</t>
  </si>
  <si>
    <t>Sněhový zachytávač krytiny z Al plechu průběžný dvoutrubkový</t>
  </si>
  <si>
    <t>-381970885</t>
  </si>
  <si>
    <t>46</t>
  </si>
  <si>
    <t>764321405</t>
  </si>
  <si>
    <t>Lemování rovných zdí střech s krytinou prejzovou nebo vlnitou z Al plechu rš 400 mm</t>
  </si>
  <si>
    <t>537997305</t>
  </si>
  <si>
    <t>47</t>
  </si>
  <si>
    <t>764324412</t>
  </si>
  <si>
    <t>Lemování prostupů střech s krytinou skládanou nebo plechovou bez lišty z Al plechu</t>
  </si>
  <si>
    <t>1399641565</t>
  </si>
  <si>
    <t>(1,2*2+1*2)*0,3+(1,8*2+1*2)*0,3</t>
  </si>
  <si>
    <t>48</t>
  </si>
  <si>
    <t>764521404</t>
  </si>
  <si>
    <t>Žlab podokapní půlkruhový z Al plechu rš 330 mm</t>
  </si>
  <si>
    <t>-617954523</t>
  </si>
  <si>
    <t>49</t>
  </si>
  <si>
    <t>764521444</t>
  </si>
  <si>
    <t>Kotlík oválný (trychtýřový) pro podokapní žlaby z Al plechu 330/100 mm</t>
  </si>
  <si>
    <t>1038145804</t>
  </si>
  <si>
    <t>50</t>
  </si>
  <si>
    <t>764528422</t>
  </si>
  <si>
    <t>Svody kruhové včetně objímek, kolen, odskoků z Al plechu průměru 100 mm</t>
  </si>
  <si>
    <t>1492787703</t>
  </si>
  <si>
    <t>51</t>
  </si>
  <si>
    <t>998764102</t>
  </si>
  <si>
    <t>Přesun hmot tonážní pro konstrukce klempířské v objektech v do 12 m</t>
  </si>
  <si>
    <t>-1685917179</t>
  </si>
  <si>
    <t>765</t>
  </si>
  <si>
    <t>Krytina skládaná</t>
  </si>
  <si>
    <t>78</t>
  </si>
  <si>
    <t>765113111</t>
  </si>
  <si>
    <t>Krytina keramická okapová hrana s větracím pásem plastovým</t>
  </si>
  <si>
    <t>-546386336</t>
  </si>
  <si>
    <t>18,9+18,9-7,1</t>
  </si>
  <si>
    <t>12+7+7</t>
  </si>
  <si>
    <t>52</t>
  </si>
  <si>
    <t>765131803</t>
  </si>
  <si>
    <t>Demontáž azbestocementové skládané krytiny sklonu do 30° do suti</t>
  </si>
  <si>
    <t>-815456108</t>
  </si>
  <si>
    <t>53</t>
  </si>
  <si>
    <t>765131823</t>
  </si>
  <si>
    <t>Demontáž hřebene nebo nároží z hřebenáčů azbestocementové skládané krytiny sklonu do 30° do suti</t>
  </si>
  <si>
    <t>-1131081181</t>
  </si>
  <si>
    <t>18,9+3,8+7,8/Cos(34)*2</t>
  </si>
  <si>
    <t>54</t>
  </si>
  <si>
    <t>765131843</t>
  </si>
  <si>
    <t>Příplatek k cenám demontáže skládané azbestocementové krytiny za sklon přes 30°</t>
  </si>
  <si>
    <t>756155928</t>
  </si>
  <si>
    <t>55</t>
  </si>
  <si>
    <t>765131853</t>
  </si>
  <si>
    <t>Příplatek k cenám demontáže hřebene nebo nároží skládané azbestocementové krytiny za sklon přes 30°</t>
  </si>
  <si>
    <t>137519354</t>
  </si>
  <si>
    <t>56</t>
  </si>
  <si>
    <t>765191013</t>
  </si>
  <si>
    <t>Montáž pojistné hydroizolační nebo parotěsné fólie kladené přes 20° volně na bednění nebo tepelnou izolaci</t>
  </si>
  <si>
    <t>-1293925654</t>
  </si>
  <si>
    <t>Mezisoučet</t>
  </si>
  <si>
    <t>361,54*2</t>
  </si>
  <si>
    <t>57</t>
  </si>
  <si>
    <t>28329220</t>
  </si>
  <si>
    <t>fólie kontaktní difuzně propustná pro doplňkovou hydroizolační vrstvu, monolitická dvouvrstvá PES 270g/m2</t>
  </si>
  <si>
    <t>858995134</t>
  </si>
  <si>
    <t>361,54*1,1 'Přepočtené koeficientem množství</t>
  </si>
  <si>
    <t>85</t>
  </si>
  <si>
    <t>28329035</t>
  </si>
  <si>
    <t>fólie kontaktní difuzně propustná pro doplňkovou hydroizolační vrstvu, třívrstvá mikroporézní PP 130-135g/m2 s integrovanou samolepící páskou</t>
  </si>
  <si>
    <t>-1273701132</t>
  </si>
  <si>
    <t>58</t>
  </si>
  <si>
    <t>765191911</t>
  </si>
  <si>
    <t>Demontáž pojistné hydroizolační fólie kladené ve sklonu přes 30°</t>
  </si>
  <si>
    <t>-2097458554</t>
  </si>
  <si>
    <t>59</t>
  </si>
  <si>
    <t>998765102</t>
  </si>
  <si>
    <t>Přesun hmot tonážní pro krytiny skládané v objektech v do 12 m</t>
  </si>
  <si>
    <t>1561090907</t>
  </si>
  <si>
    <t>766</t>
  </si>
  <si>
    <t>Konstrukce truhlářské</t>
  </si>
  <si>
    <t>79</t>
  </si>
  <si>
    <t>766671005</t>
  </si>
  <si>
    <t>Montáž střešního okna do krytiny ploché 78 x 140 cm</t>
  </si>
  <si>
    <t>-484392663</t>
  </si>
  <si>
    <t>80</t>
  </si>
  <si>
    <t>61124585</t>
  </si>
  <si>
    <t>okno střešní dřevěné bílé PU povrch výklopně-kyvné, izolační trojsklo 78x140cm, Uw=1,1W/m2K Al oplechování</t>
  </si>
  <si>
    <t>261401393</t>
  </si>
  <si>
    <t>81</t>
  </si>
  <si>
    <t>61124164</t>
  </si>
  <si>
    <t>lemování střešních oken 78x140cm</t>
  </si>
  <si>
    <t>1240068794</t>
  </si>
  <si>
    <t>82</t>
  </si>
  <si>
    <t>61124061</t>
  </si>
  <si>
    <t>zateplovací sada střešních oken rám 78x140cm</t>
  </si>
  <si>
    <t>sada</t>
  </si>
  <si>
    <t>567420017</t>
  </si>
  <si>
    <t>83</t>
  </si>
  <si>
    <t>998766102</t>
  </si>
  <si>
    <t>Přesun hmot tonážní pro konstrukce truhlářské v objektech v do 12 m</t>
  </si>
  <si>
    <t>1555869884</t>
  </si>
  <si>
    <t>767</t>
  </si>
  <si>
    <t>Konstrukce zámečnické</t>
  </si>
  <si>
    <t>60</t>
  </si>
  <si>
    <t>767851104</t>
  </si>
  <si>
    <t>Montáž lávek komínových - kompletní celé lávky</t>
  </si>
  <si>
    <t>-895310516</t>
  </si>
  <si>
    <t>61</t>
  </si>
  <si>
    <t>55344681</t>
  </si>
  <si>
    <t>lávka komínová 250x3000mm</t>
  </si>
  <si>
    <t>891808189</t>
  </si>
  <si>
    <t>62</t>
  </si>
  <si>
    <t>767851803</t>
  </si>
  <si>
    <t>Demontáž komínových lávek - celé komínové lávky</t>
  </si>
  <si>
    <t>-587942421</t>
  </si>
  <si>
    <t>63</t>
  </si>
  <si>
    <t>998767102</t>
  </si>
  <si>
    <t>Přesun hmot tonážní pro zámečnické konstrukce v objektech v do 12 m</t>
  </si>
  <si>
    <t>-1620089195</t>
  </si>
  <si>
    <t>783</t>
  </si>
  <si>
    <t>Dokončovací práce - nátěry</t>
  </si>
  <si>
    <t>87</t>
  </si>
  <si>
    <t>783213121</t>
  </si>
  <si>
    <t>Napouštěcí dvojnásobný syntetický biocidní nátěr tesařských konstrukcí zabudovaných do konstrukce</t>
  </si>
  <si>
    <t>1710301854</t>
  </si>
  <si>
    <t>784</t>
  </si>
  <si>
    <t>Dokončovací práce - malby a tapety</t>
  </si>
  <si>
    <t>86</t>
  </si>
  <si>
    <t>784221101</t>
  </si>
  <si>
    <t>Dvojnásobné bílé malby ze směsí za sucha dobře otěruvzdorných v místnostech do 3,80 m</t>
  </si>
  <si>
    <t>287420427</t>
  </si>
  <si>
    <t>VRN</t>
  </si>
  <si>
    <t>Vedlejší rozpočtové náklady</t>
  </si>
  <si>
    <t>VRN3</t>
  </si>
  <si>
    <t>Zařízení staveniště</t>
  </si>
  <si>
    <t>64</t>
  </si>
  <si>
    <t>030001000</t>
  </si>
  <si>
    <t>Kč</t>
  </si>
  <si>
    <t>1024</t>
  </si>
  <si>
    <t>135358063</t>
  </si>
  <si>
    <t>VRN6</t>
  </si>
  <si>
    <t>Územní vlivy</t>
  </si>
  <si>
    <t>65</t>
  </si>
  <si>
    <t>065002000</t>
  </si>
  <si>
    <t>Mimostaveništní doprava materiálů</t>
  </si>
  <si>
    <t>922652269</t>
  </si>
  <si>
    <t>VRN7</t>
  </si>
  <si>
    <t>Provozní vlivy</t>
  </si>
  <si>
    <t>66</t>
  </si>
  <si>
    <t>070001000</t>
  </si>
  <si>
    <t>1887730470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</si>
</sst>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22" xfId="0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2037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Oprava střechy budovy OÚ v Třebihošti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Třebihošť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22. 12. 2020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Obec Třebihošť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Ing. Krkonoška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="7" customFormat="1" ht="16.5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'203702 - Stavební část vč...'!J30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'203702 - Stavební část vč...'!P133</f>
        <v>0</v>
      </c>
      <c r="AV95" s="128">
        <f>'203702 - Stavební část vč...'!J33</f>
        <v>0</v>
      </c>
      <c r="AW95" s="128">
        <f>'203702 - Stavební část vč...'!J34</f>
        <v>0</v>
      </c>
      <c r="AX95" s="128">
        <f>'203702 - Stavební část vč...'!J35</f>
        <v>0</v>
      </c>
      <c r="AY95" s="128">
        <f>'203702 - Stavební část vč...'!J36</f>
        <v>0</v>
      </c>
      <c r="AZ95" s="128">
        <f>'203702 - Stavební část vč...'!F33</f>
        <v>0</v>
      </c>
      <c r="BA95" s="128">
        <f>'203702 - Stavební část vč...'!F34</f>
        <v>0</v>
      </c>
      <c r="BB95" s="128">
        <f>'203702 - Stavební část vč...'!F35</f>
        <v>0</v>
      </c>
      <c r="BC95" s="128">
        <f>'203702 - Stavební část vč...'!F36</f>
        <v>0</v>
      </c>
      <c r="BD95" s="130">
        <f>'203702 - Stavební část vč...'!F37</f>
        <v>0</v>
      </c>
      <c r="BE95" s="7"/>
      <c r="BT95" s="131" t="s">
        <v>84</v>
      </c>
      <c r="BV95" s="131" t="s">
        <v>78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="2" customFormat="1" ht="6.96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sheet="1" formatColumns="0" formatRows="0" objects="1" scenarios="1" spinCount="100000" saltValue="IC85hQp0sLpLybONaiFJs3jirP+keUQOfF00T7k6Hia/wLEkK+FtYXlkhD3A4dY8qRWIfGNvhRZYCe6AgasOpA==" hashValue="3EQ0KleAnJErdRTs3CfaA1d8oZPgmz+gunUY7YcmluR/dvYnUM5FZarwKX2SeVl+xlUXPFl5cTn+ldXFnshV3A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3702 - Stavební část vč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="1" customFormat="1" ht="6.96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0"/>
      <c r="AT3" s="17" t="s">
        <v>86</v>
      </c>
    </row>
    <row r="4" s="1" customFormat="1" ht="24.96" customHeight="1">
      <c r="B4" s="20"/>
      <c r="D4" s="134" t="s">
        <v>87</v>
      </c>
      <c r="L4" s="20"/>
      <c r="M4" s="135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36" t="s">
        <v>16</v>
      </c>
      <c r="L6" s="20"/>
    </row>
    <row r="7" s="1" customFormat="1" ht="16.5" customHeight="1">
      <c r="B7" s="20"/>
      <c r="E7" s="137" t="str">
        <f>'Rekapitulace stavby'!K6</f>
        <v>Oprava střechy budovy OÚ v Třebihošti</v>
      </c>
      <c r="F7" s="136"/>
      <c r="G7" s="136"/>
      <c r="H7" s="136"/>
      <c r="L7" s="20"/>
    </row>
    <row r="8" s="2" customFormat="1" ht="12" customHeight="1">
      <c r="A8" s="38"/>
      <c r="B8" s="44"/>
      <c r="C8" s="38"/>
      <c r="D8" s="136" t="s">
        <v>88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38" t="s">
        <v>89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36" t="s">
        <v>18</v>
      </c>
      <c r="E11" s="38"/>
      <c r="F11" s="139" t="s">
        <v>1</v>
      </c>
      <c r="G11" s="38"/>
      <c r="H11" s="38"/>
      <c r="I11" s="136" t="s">
        <v>19</v>
      </c>
      <c r="J11" s="139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6" t="s">
        <v>20</v>
      </c>
      <c r="E12" s="38"/>
      <c r="F12" s="139" t="s">
        <v>21</v>
      </c>
      <c r="G12" s="38"/>
      <c r="H12" s="38"/>
      <c r="I12" s="136" t="s">
        <v>22</v>
      </c>
      <c r="J12" s="140" t="str">
        <f>'Rekapitulace stavby'!AN8</f>
        <v>22. 12. 2020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36" t="s">
        <v>24</v>
      </c>
      <c r="E14" s="38"/>
      <c r="F14" s="38"/>
      <c r="G14" s="38"/>
      <c r="H14" s="38"/>
      <c r="I14" s="136" t="s">
        <v>25</v>
      </c>
      <c r="J14" s="139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9" t="s">
        <v>26</v>
      </c>
      <c r="F15" s="38"/>
      <c r="G15" s="38"/>
      <c r="H15" s="38"/>
      <c r="I15" s="136" t="s">
        <v>27</v>
      </c>
      <c r="J15" s="139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36" t="s">
        <v>28</v>
      </c>
      <c r="E17" s="38"/>
      <c r="F17" s="38"/>
      <c r="G17" s="38"/>
      <c r="H17" s="38"/>
      <c r="I17" s="13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36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36" t="s">
        <v>30</v>
      </c>
      <c r="E20" s="38"/>
      <c r="F20" s="38"/>
      <c r="G20" s="38"/>
      <c r="H20" s="38"/>
      <c r="I20" s="136" t="s">
        <v>25</v>
      </c>
      <c r="J20" s="139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9" t="str">
        <f>IF('Rekapitulace stavby'!E17="","",'Rekapitulace stavby'!E17)</f>
        <v xml:space="preserve"> </v>
      </c>
      <c r="F21" s="38"/>
      <c r="G21" s="38"/>
      <c r="H21" s="38"/>
      <c r="I21" s="136" t="s">
        <v>27</v>
      </c>
      <c r="J21" s="139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36" t="s">
        <v>33</v>
      </c>
      <c r="E23" s="38"/>
      <c r="F23" s="38"/>
      <c r="G23" s="38"/>
      <c r="H23" s="38"/>
      <c r="I23" s="136" t="s">
        <v>25</v>
      </c>
      <c r="J23" s="139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9" t="s">
        <v>34</v>
      </c>
      <c r="F24" s="38"/>
      <c r="G24" s="38"/>
      <c r="H24" s="38"/>
      <c r="I24" s="136" t="s">
        <v>27</v>
      </c>
      <c r="J24" s="139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36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1"/>
      <c r="B27" s="142"/>
      <c r="C27" s="141"/>
      <c r="D27" s="141"/>
      <c r="E27" s="143" t="s">
        <v>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5"/>
      <c r="E29" s="145"/>
      <c r="F29" s="145"/>
      <c r="G29" s="145"/>
      <c r="H29" s="145"/>
      <c r="I29" s="145"/>
      <c r="J29" s="145"/>
      <c r="K29" s="14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46" t="s">
        <v>36</v>
      </c>
      <c r="E30" s="38"/>
      <c r="F30" s="38"/>
      <c r="G30" s="38"/>
      <c r="H30" s="38"/>
      <c r="I30" s="38"/>
      <c r="J30" s="147">
        <f>ROUND(J133,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5"/>
      <c r="E31" s="145"/>
      <c r="F31" s="145"/>
      <c r="G31" s="145"/>
      <c r="H31" s="145"/>
      <c r="I31" s="145"/>
      <c r="J31" s="145"/>
      <c r="K31" s="14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48" t="s">
        <v>38</v>
      </c>
      <c r="G32" s="38"/>
      <c r="H32" s="38"/>
      <c r="I32" s="148" t="s">
        <v>37</v>
      </c>
      <c r="J32" s="14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49" t="s">
        <v>40</v>
      </c>
      <c r="E33" s="136" t="s">
        <v>41</v>
      </c>
      <c r="F33" s="150">
        <f>ROUND((SUM(BE133:BE325)),  2)</f>
        <v>0</v>
      </c>
      <c r="G33" s="38"/>
      <c r="H33" s="38"/>
      <c r="I33" s="151">
        <v>0.20999999999999999</v>
      </c>
      <c r="J33" s="150">
        <f>ROUND(((SUM(BE133:BE325))*I33),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36" t="s">
        <v>42</v>
      </c>
      <c r="F34" s="150">
        <f>ROUND((SUM(BF133:BF325)),  2)</f>
        <v>0</v>
      </c>
      <c r="G34" s="38"/>
      <c r="H34" s="38"/>
      <c r="I34" s="151">
        <v>0.14999999999999999</v>
      </c>
      <c r="J34" s="150">
        <f>ROUND(((SUM(BF133:BF325))*I34),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6" t="s">
        <v>43</v>
      </c>
      <c r="F35" s="150">
        <f>ROUND((SUM(BG133:BG325)),  2)</f>
        <v>0</v>
      </c>
      <c r="G35" s="38"/>
      <c r="H35" s="38"/>
      <c r="I35" s="151">
        <v>0.20999999999999999</v>
      </c>
      <c r="J35" s="15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36" t="s">
        <v>44</v>
      </c>
      <c r="F36" s="150">
        <f>ROUND((SUM(BH133:BH325)),  2)</f>
        <v>0</v>
      </c>
      <c r="G36" s="38"/>
      <c r="H36" s="38"/>
      <c r="I36" s="151">
        <v>0.14999999999999999</v>
      </c>
      <c r="J36" s="15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6" t="s">
        <v>45</v>
      </c>
      <c r="F37" s="150">
        <f>ROUND((SUM(BI133:BI325)),  2)</f>
        <v>0</v>
      </c>
      <c r="G37" s="38"/>
      <c r="H37" s="38"/>
      <c r="I37" s="151">
        <v>0</v>
      </c>
      <c r="J37" s="15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2"/>
      <c r="D39" s="153" t="s">
        <v>46</v>
      </c>
      <c r="E39" s="154"/>
      <c r="F39" s="154"/>
      <c r="G39" s="155" t="s">
        <v>47</v>
      </c>
      <c r="H39" s="156" t="s">
        <v>48</v>
      </c>
      <c r="I39" s="154"/>
      <c r="J39" s="157">
        <f>SUM(J30:J37)</f>
        <v>0</v>
      </c>
      <c r="K39" s="15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59" t="s">
        <v>49</v>
      </c>
      <c r="E50" s="160"/>
      <c r="F50" s="160"/>
      <c r="G50" s="159" t="s">
        <v>50</v>
      </c>
      <c r="H50" s="160"/>
      <c r="I50" s="160"/>
      <c r="J50" s="160"/>
      <c r="K50" s="160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1" t="s">
        <v>51</v>
      </c>
      <c r="E61" s="162"/>
      <c r="F61" s="163" t="s">
        <v>52</v>
      </c>
      <c r="G61" s="161" t="s">
        <v>51</v>
      </c>
      <c r="H61" s="162"/>
      <c r="I61" s="162"/>
      <c r="J61" s="164" t="s">
        <v>52</v>
      </c>
      <c r="K61" s="162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59" t="s">
        <v>53</v>
      </c>
      <c r="E65" s="165"/>
      <c r="F65" s="165"/>
      <c r="G65" s="159" t="s">
        <v>54</v>
      </c>
      <c r="H65" s="165"/>
      <c r="I65" s="165"/>
      <c r="J65" s="165"/>
      <c r="K65" s="165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1" t="s">
        <v>51</v>
      </c>
      <c r="E76" s="162"/>
      <c r="F76" s="163" t="s">
        <v>52</v>
      </c>
      <c r="G76" s="161" t="s">
        <v>51</v>
      </c>
      <c r="H76" s="162"/>
      <c r="I76" s="162"/>
      <c r="J76" s="164" t="s">
        <v>52</v>
      </c>
      <c r="K76" s="16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90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0" t="str">
        <f>E7</f>
        <v>Oprava střechy budovy OÚ v Třebihošti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88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203702 - Stavební část včetně SDK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Třebihošť</v>
      </c>
      <c r="G89" s="40"/>
      <c r="H89" s="40"/>
      <c r="I89" s="32" t="s">
        <v>22</v>
      </c>
      <c r="J89" s="79" t="str">
        <f>IF(J12="","",J12)</f>
        <v>22. 12. 2020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Obec Třebihošť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Ing. Krkonoška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1" t="s">
        <v>91</v>
      </c>
      <c r="D94" s="172"/>
      <c r="E94" s="172"/>
      <c r="F94" s="172"/>
      <c r="G94" s="172"/>
      <c r="H94" s="172"/>
      <c r="I94" s="172"/>
      <c r="J94" s="173" t="s">
        <v>92</v>
      </c>
      <c r="K94" s="172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4" t="s">
        <v>93</v>
      </c>
      <c r="D96" s="40"/>
      <c r="E96" s="40"/>
      <c r="F96" s="40"/>
      <c r="G96" s="40"/>
      <c r="H96" s="40"/>
      <c r="I96" s="40"/>
      <c r="J96" s="110">
        <f>J133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94</v>
      </c>
    </row>
    <row r="97" s="9" customFormat="1" ht="24.96" customHeight="1">
      <c r="A97" s="9"/>
      <c r="B97" s="175"/>
      <c r="C97" s="176"/>
      <c r="D97" s="177" t="s">
        <v>95</v>
      </c>
      <c r="E97" s="178"/>
      <c r="F97" s="178"/>
      <c r="G97" s="178"/>
      <c r="H97" s="178"/>
      <c r="I97" s="178"/>
      <c r="J97" s="179">
        <f>J134</f>
        <v>0</v>
      </c>
      <c r="K97" s="176"/>
      <c r="L97" s="18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1"/>
      <c r="C98" s="182"/>
      <c r="D98" s="183" t="s">
        <v>96</v>
      </c>
      <c r="E98" s="184"/>
      <c r="F98" s="184"/>
      <c r="G98" s="184"/>
      <c r="H98" s="184"/>
      <c r="I98" s="184"/>
      <c r="J98" s="185">
        <f>J135</f>
        <v>0</v>
      </c>
      <c r="K98" s="182"/>
      <c r="L98" s="18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1"/>
      <c r="C99" s="182"/>
      <c r="D99" s="183" t="s">
        <v>97</v>
      </c>
      <c r="E99" s="184"/>
      <c r="F99" s="184"/>
      <c r="G99" s="184"/>
      <c r="H99" s="184"/>
      <c r="I99" s="184"/>
      <c r="J99" s="185">
        <f>J145</f>
        <v>0</v>
      </c>
      <c r="K99" s="182"/>
      <c r="L99" s="18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75"/>
      <c r="C100" s="176"/>
      <c r="D100" s="177" t="s">
        <v>98</v>
      </c>
      <c r="E100" s="178"/>
      <c r="F100" s="178"/>
      <c r="G100" s="178"/>
      <c r="H100" s="178"/>
      <c r="I100" s="178"/>
      <c r="J100" s="179">
        <f>J152</f>
        <v>0</v>
      </c>
      <c r="K100" s="176"/>
      <c r="L100" s="180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81"/>
      <c r="C101" s="182"/>
      <c r="D101" s="183" t="s">
        <v>99</v>
      </c>
      <c r="E101" s="184"/>
      <c r="F101" s="184"/>
      <c r="G101" s="184"/>
      <c r="H101" s="184"/>
      <c r="I101" s="184"/>
      <c r="J101" s="185">
        <f>J153</f>
        <v>0</v>
      </c>
      <c r="K101" s="182"/>
      <c r="L101" s="18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1"/>
      <c r="C102" s="182"/>
      <c r="D102" s="183" t="s">
        <v>100</v>
      </c>
      <c r="E102" s="184"/>
      <c r="F102" s="184"/>
      <c r="G102" s="184"/>
      <c r="H102" s="184"/>
      <c r="I102" s="184"/>
      <c r="J102" s="185">
        <f>J174</f>
        <v>0</v>
      </c>
      <c r="K102" s="182"/>
      <c r="L102" s="18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1"/>
      <c r="C103" s="182"/>
      <c r="D103" s="183" t="s">
        <v>101</v>
      </c>
      <c r="E103" s="184"/>
      <c r="F103" s="184"/>
      <c r="G103" s="184"/>
      <c r="H103" s="184"/>
      <c r="I103" s="184"/>
      <c r="J103" s="185">
        <f>J203</f>
        <v>0</v>
      </c>
      <c r="K103" s="182"/>
      <c r="L103" s="18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1"/>
      <c r="C104" s="182"/>
      <c r="D104" s="183" t="s">
        <v>102</v>
      </c>
      <c r="E104" s="184"/>
      <c r="F104" s="184"/>
      <c r="G104" s="184"/>
      <c r="H104" s="184"/>
      <c r="I104" s="184"/>
      <c r="J104" s="185">
        <f>J214</f>
        <v>0</v>
      </c>
      <c r="K104" s="182"/>
      <c r="L104" s="18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1"/>
      <c r="C105" s="182"/>
      <c r="D105" s="183" t="s">
        <v>103</v>
      </c>
      <c r="E105" s="184"/>
      <c r="F105" s="184"/>
      <c r="G105" s="184"/>
      <c r="H105" s="184"/>
      <c r="I105" s="184"/>
      <c r="J105" s="185">
        <f>J267</f>
        <v>0</v>
      </c>
      <c r="K105" s="182"/>
      <c r="L105" s="18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81"/>
      <c r="C106" s="182"/>
      <c r="D106" s="183" t="s">
        <v>104</v>
      </c>
      <c r="E106" s="184"/>
      <c r="F106" s="184"/>
      <c r="G106" s="184"/>
      <c r="H106" s="184"/>
      <c r="I106" s="184"/>
      <c r="J106" s="185">
        <f>J296</f>
        <v>0</v>
      </c>
      <c r="K106" s="182"/>
      <c r="L106" s="18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81"/>
      <c r="C107" s="182"/>
      <c r="D107" s="183" t="s">
        <v>105</v>
      </c>
      <c r="E107" s="184"/>
      <c r="F107" s="184"/>
      <c r="G107" s="184"/>
      <c r="H107" s="184"/>
      <c r="I107" s="184"/>
      <c r="J107" s="185">
        <f>J302</f>
        <v>0</v>
      </c>
      <c r="K107" s="182"/>
      <c r="L107" s="18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81"/>
      <c r="C108" s="182"/>
      <c r="D108" s="183" t="s">
        <v>106</v>
      </c>
      <c r="E108" s="184"/>
      <c r="F108" s="184"/>
      <c r="G108" s="184"/>
      <c r="H108" s="184"/>
      <c r="I108" s="184"/>
      <c r="J108" s="185">
        <f>J307</f>
        <v>0</v>
      </c>
      <c r="K108" s="182"/>
      <c r="L108" s="18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81"/>
      <c r="C109" s="182"/>
      <c r="D109" s="183" t="s">
        <v>107</v>
      </c>
      <c r="E109" s="184"/>
      <c r="F109" s="184"/>
      <c r="G109" s="184"/>
      <c r="H109" s="184"/>
      <c r="I109" s="184"/>
      <c r="J109" s="185">
        <f>J313</f>
        <v>0</v>
      </c>
      <c r="K109" s="182"/>
      <c r="L109" s="18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9" customFormat="1" ht="24.96" customHeight="1">
      <c r="A110" s="9"/>
      <c r="B110" s="175"/>
      <c r="C110" s="176"/>
      <c r="D110" s="177" t="s">
        <v>108</v>
      </c>
      <c r="E110" s="178"/>
      <c r="F110" s="178"/>
      <c r="G110" s="178"/>
      <c r="H110" s="178"/>
      <c r="I110" s="178"/>
      <c r="J110" s="179">
        <f>J319</f>
        <v>0</v>
      </c>
      <c r="K110" s="176"/>
      <c r="L110" s="180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="10" customFormat="1" ht="19.92" customHeight="1">
      <c r="A111" s="10"/>
      <c r="B111" s="181"/>
      <c r="C111" s="182"/>
      <c r="D111" s="183" t="s">
        <v>109</v>
      </c>
      <c r="E111" s="184"/>
      <c r="F111" s="184"/>
      <c r="G111" s="184"/>
      <c r="H111" s="184"/>
      <c r="I111" s="184"/>
      <c r="J111" s="185">
        <f>J320</f>
        <v>0</v>
      </c>
      <c r="K111" s="182"/>
      <c r="L111" s="18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81"/>
      <c r="C112" s="182"/>
      <c r="D112" s="183" t="s">
        <v>110</v>
      </c>
      <c r="E112" s="184"/>
      <c r="F112" s="184"/>
      <c r="G112" s="184"/>
      <c r="H112" s="184"/>
      <c r="I112" s="184"/>
      <c r="J112" s="185">
        <f>J322</f>
        <v>0</v>
      </c>
      <c r="K112" s="182"/>
      <c r="L112" s="18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81"/>
      <c r="C113" s="182"/>
      <c r="D113" s="183" t="s">
        <v>111</v>
      </c>
      <c r="E113" s="184"/>
      <c r="F113" s="184"/>
      <c r="G113" s="184"/>
      <c r="H113" s="184"/>
      <c r="I113" s="184"/>
      <c r="J113" s="185">
        <f>J324</f>
        <v>0</v>
      </c>
      <c r="K113" s="182"/>
      <c r="L113" s="18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2" customFormat="1" ht="21.84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66"/>
      <c r="C115" s="67"/>
      <c r="D115" s="67"/>
      <c r="E115" s="67"/>
      <c r="F115" s="67"/>
      <c r="G115" s="67"/>
      <c r="H115" s="67"/>
      <c r="I115" s="67"/>
      <c r="J115" s="67"/>
      <c r="K115" s="67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9" s="2" customFormat="1" ht="6.96" customHeight="1">
      <c r="A119" s="38"/>
      <c r="B119" s="68"/>
      <c r="C119" s="69"/>
      <c r="D119" s="69"/>
      <c r="E119" s="69"/>
      <c r="F119" s="69"/>
      <c r="G119" s="69"/>
      <c r="H119" s="69"/>
      <c r="I119" s="69"/>
      <c r="J119" s="69"/>
      <c r="K119" s="69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24.96" customHeight="1">
      <c r="A120" s="38"/>
      <c r="B120" s="39"/>
      <c r="C120" s="23" t="s">
        <v>112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6.96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2" customHeight="1">
      <c r="A122" s="38"/>
      <c r="B122" s="39"/>
      <c r="C122" s="32" t="s">
        <v>16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6.5" customHeight="1">
      <c r="A123" s="38"/>
      <c r="B123" s="39"/>
      <c r="C123" s="40"/>
      <c r="D123" s="40"/>
      <c r="E123" s="170" t="str">
        <f>E7</f>
        <v>Oprava střechy budovy OÚ v Třebihošti</v>
      </c>
      <c r="F123" s="32"/>
      <c r="G123" s="32"/>
      <c r="H123" s="32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2" customHeight="1">
      <c r="A124" s="38"/>
      <c r="B124" s="39"/>
      <c r="C124" s="32" t="s">
        <v>88</v>
      </c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6.5" customHeight="1">
      <c r="A125" s="38"/>
      <c r="B125" s="39"/>
      <c r="C125" s="40"/>
      <c r="D125" s="40"/>
      <c r="E125" s="76" t="str">
        <f>E9</f>
        <v>203702 - Stavební část včetně SDK</v>
      </c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6.96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12" customHeight="1">
      <c r="A127" s="38"/>
      <c r="B127" s="39"/>
      <c r="C127" s="32" t="s">
        <v>20</v>
      </c>
      <c r="D127" s="40"/>
      <c r="E127" s="40"/>
      <c r="F127" s="27" t="str">
        <f>F12</f>
        <v>Třebihošť</v>
      </c>
      <c r="G127" s="40"/>
      <c r="H127" s="40"/>
      <c r="I127" s="32" t="s">
        <v>22</v>
      </c>
      <c r="J127" s="79" t="str">
        <f>IF(J12="","",J12)</f>
        <v>22. 12. 2020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2" customFormat="1" ht="6.96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="2" customFormat="1" ht="15.15" customHeight="1">
      <c r="A129" s="38"/>
      <c r="B129" s="39"/>
      <c r="C129" s="32" t="s">
        <v>24</v>
      </c>
      <c r="D129" s="40"/>
      <c r="E129" s="40"/>
      <c r="F129" s="27" t="str">
        <f>E15</f>
        <v>Obec Třebihošť</v>
      </c>
      <c r="G129" s="40"/>
      <c r="H129" s="40"/>
      <c r="I129" s="32" t="s">
        <v>30</v>
      </c>
      <c r="J129" s="36" t="str">
        <f>E21</f>
        <v xml:space="preserve"> 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="2" customFormat="1" ht="15.15" customHeight="1">
      <c r="A130" s="38"/>
      <c r="B130" s="39"/>
      <c r="C130" s="32" t="s">
        <v>28</v>
      </c>
      <c r="D130" s="40"/>
      <c r="E130" s="40"/>
      <c r="F130" s="27" t="str">
        <f>IF(E18="","",E18)</f>
        <v>Vyplň údaj</v>
      </c>
      <c r="G130" s="40"/>
      <c r="H130" s="40"/>
      <c r="I130" s="32" t="s">
        <v>33</v>
      </c>
      <c r="J130" s="36" t="str">
        <f>E24</f>
        <v>Ing. Krkonoška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="2" customFormat="1" ht="10.32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="11" customFormat="1" ht="29.28" customHeight="1">
      <c r="A132" s="187"/>
      <c r="B132" s="188"/>
      <c r="C132" s="189" t="s">
        <v>113</v>
      </c>
      <c r="D132" s="190" t="s">
        <v>61</v>
      </c>
      <c r="E132" s="190" t="s">
        <v>57</v>
      </c>
      <c r="F132" s="190" t="s">
        <v>58</v>
      </c>
      <c r="G132" s="190" t="s">
        <v>114</v>
      </c>
      <c r="H132" s="190" t="s">
        <v>115</v>
      </c>
      <c r="I132" s="190" t="s">
        <v>116</v>
      </c>
      <c r="J132" s="191" t="s">
        <v>92</v>
      </c>
      <c r="K132" s="192" t="s">
        <v>117</v>
      </c>
      <c r="L132" s="193"/>
      <c r="M132" s="100" t="s">
        <v>1</v>
      </c>
      <c r="N132" s="101" t="s">
        <v>40</v>
      </c>
      <c r="O132" s="101" t="s">
        <v>118</v>
      </c>
      <c r="P132" s="101" t="s">
        <v>119</v>
      </c>
      <c r="Q132" s="101" t="s">
        <v>120</v>
      </c>
      <c r="R132" s="101" t="s">
        <v>121</v>
      </c>
      <c r="S132" s="101" t="s">
        <v>122</v>
      </c>
      <c r="T132" s="102" t="s">
        <v>123</v>
      </c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/>
    </row>
    <row r="133" s="2" customFormat="1" ht="22.8" customHeight="1">
      <c r="A133" s="38"/>
      <c r="B133" s="39"/>
      <c r="C133" s="107" t="s">
        <v>124</v>
      </c>
      <c r="D133" s="40"/>
      <c r="E133" s="40"/>
      <c r="F133" s="40"/>
      <c r="G133" s="40"/>
      <c r="H133" s="40"/>
      <c r="I133" s="40"/>
      <c r="J133" s="194">
        <f>BK133</f>
        <v>0</v>
      </c>
      <c r="K133" s="40"/>
      <c r="L133" s="44"/>
      <c r="M133" s="103"/>
      <c r="N133" s="195"/>
      <c r="O133" s="104"/>
      <c r="P133" s="196">
        <f>P134+P152+P319</f>
        <v>0</v>
      </c>
      <c r="Q133" s="104"/>
      <c r="R133" s="196">
        <f>R134+R152+R319</f>
        <v>20.760841180000011</v>
      </c>
      <c r="S133" s="104"/>
      <c r="T133" s="197">
        <f>T134+T152+T319</f>
        <v>8.6733321100000023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75</v>
      </c>
      <c r="AU133" s="17" t="s">
        <v>94</v>
      </c>
      <c r="BK133" s="198">
        <f>BK134+BK152+BK319</f>
        <v>0</v>
      </c>
    </row>
    <row r="134" s="12" customFormat="1" ht="25.92" customHeight="1">
      <c r="A134" s="12"/>
      <c r="B134" s="199"/>
      <c r="C134" s="200"/>
      <c r="D134" s="201" t="s">
        <v>75</v>
      </c>
      <c r="E134" s="202" t="s">
        <v>125</v>
      </c>
      <c r="F134" s="202" t="s">
        <v>126</v>
      </c>
      <c r="G134" s="200"/>
      <c r="H134" s="200"/>
      <c r="I134" s="203"/>
      <c r="J134" s="204">
        <f>BK134</f>
        <v>0</v>
      </c>
      <c r="K134" s="200"/>
      <c r="L134" s="205"/>
      <c r="M134" s="206"/>
      <c r="N134" s="207"/>
      <c r="O134" s="207"/>
      <c r="P134" s="208">
        <f>P135+P145</f>
        <v>0</v>
      </c>
      <c r="Q134" s="207"/>
      <c r="R134" s="208">
        <f>R135+R145</f>
        <v>0.027852499999999999</v>
      </c>
      <c r="S134" s="207"/>
      <c r="T134" s="209">
        <f>T135+T145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0" t="s">
        <v>84</v>
      </c>
      <c r="AT134" s="211" t="s">
        <v>75</v>
      </c>
      <c r="AU134" s="211" t="s">
        <v>76</v>
      </c>
      <c r="AY134" s="210" t="s">
        <v>127</v>
      </c>
      <c r="BK134" s="212">
        <f>BK135+BK145</f>
        <v>0</v>
      </c>
    </row>
    <row r="135" s="12" customFormat="1" ht="22.8" customHeight="1">
      <c r="A135" s="12"/>
      <c r="B135" s="199"/>
      <c r="C135" s="200"/>
      <c r="D135" s="201" t="s">
        <v>75</v>
      </c>
      <c r="E135" s="213" t="s">
        <v>128</v>
      </c>
      <c r="F135" s="213" t="s">
        <v>129</v>
      </c>
      <c r="G135" s="200"/>
      <c r="H135" s="200"/>
      <c r="I135" s="203"/>
      <c r="J135" s="214">
        <f>BK135</f>
        <v>0</v>
      </c>
      <c r="K135" s="200"/>
      <c r="L135" s="205"/>
      <c r="M135" s="206"/>
      <c r="N135" s="207"/>
      <c r="O135" s="207"/>
      <c r="P135" s="208">
        <f>SUM(P136:P144)</f>
        <v>0</v>
      </c>
      <c r="Q135" s="207"/>
      <c r="R135" s="208">
        <f>SUM(R136:R144)</f>
        <v>0.027852499999999999</v>
      </c>
      <c r="S135" s="207"/>
      <c r="T135" s="209">
        <f>SUM(T136:T144)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0" t="s">
        <v>84</v>
      </c>
      <c r="AT135" s="211" t="s">
        <v>75</v>
      </c>
      <c r="AU135" s="211" t="s">
        <v>84</v>
      </c>
      <c r="AY135" s="210" t="s">
        <v>127</v>
      </c>
      <c r="BK135" s="212">
        <f>SUM(BK136:BK144)</f>
        <v>0</v>
      </c>
    </row>
    <row r="136" s="2" customFormat="1" ht="24.15" customHeight="1">
      <c r="A136" s="38"/>
      <c r="B136" s="39"/>
      <c r="C136" s="215" t="s">
        <v>84</v>
      </c>
      <c r="D136" s="215" t="s">
        <v>130</v>
      </c>
      <c r="E136" s="216" t="s">
        <v>131</v>
      </c>
      <c r="F136" s="217" t="s">
        <v>132</v>
      </c>
      <c r="G136" s="218" t="s">
        <v>133</v>
      </c>
      <c r="H136" s="219">
        <v>551</v>
      </c>
      <c r="I136" s="220"/>
      <c r="J136" s="221">
        <f>ROUND(I136*H136,2)</f>
        <v>0</v>
      </c>
      <c r="K136" s="222"/>
      <c r="L136" s="44"/>
      <c r="M136" s="223" t="s">
        <v>1</v>
      </c>
      <c r="N136" s="224" t="s">
        <v>41</v>
      </c>
      <c r="O136" s="91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7" t="s">
        <v>134</v>
      </c>
      <c r="AT136" s="227" t="s">
        <v>130</v>
      </c>
      <c r="AU136" s="227" t="s">
        <v>86</v>
      </c>
      <c r="AY136" s="17" t="s">
        <v>127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7" t="s">
        <v>84</v>
      </c>
      <c r="BK136" s="228">
        <f>ROUND(I136*H136,2)</f>
        <v>0</v>
      </c>
      <c r="BL136" s="17" t="s">
        <v>134</v>
      </c>
      <c r="BM136" s="227" t="s">
        <v>135</v>
      </c>
    </row>
    <row r="137" s="13" customFormat="1">
      <c r="A137" s="13"/>
      <c r="B137" s="229"/>
      <c r="C137" s="230"/>
      <c r="D137" s="231" t="s">
        <v>136</v>
      </c>
      <c r="E137" s="232" t="s">
        <v>1</v>
      </c>
      <c r="F137" s="233" t="s">
        <v>137</v>
      </c>
      <c r="G137" s="230"/>
      <c r="H137" s="234">
        <v>460</v>
      </c>
      <c r="I137" s="235"/>
      <c r="J137" s="230"/>
      <c r="K137" s="230"/>
      <c r="L137" s="236"/>
      <c r="M137" s="237"/>
      <c r="N137" s="238"/>
      <c r="O137" s="238"/>
      <c r="P137" s="238"/>
      <c r="Q137" s="238"/>
      <c r="R137" s="238"/>
      <c r="S137" s="238"/>
      <c r="T137" s="23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0" t="s">
        <v>136</v>
      </c>
      <c r="AU137" s="240" t="s">
        <v>86</v>
      </c>
      <c r="AV137" s="13" t="s">
        <v>86</v>
      </c>
      <c r="AW137" s="13" t="s">
        <v>32</v>
      </c>
      <c r="AX137" s="13" t="s">
        <v>76</v>
      </c>
      <c r="AY137" s="240" t="s">
        <v>127</v>
      </c>
    </row>
    <row r="138" s="13" customFormat="1">
      <c r="A138" s="13"/>
      <c r="B138" s="229"/>
      <c r="C138" s="230"/>
      <c r="D138" s="231" t="s">
        <v>136</v>
      </c>
      <c r="E138" s="232" t="s">
        <v>1</v>
      </c>
      <c r="F138" s="233" t="s">
        <v>138</v>
      </c>
      <c r="G138" s="230"/>
      <c r="H138" s="234">
        <v>91</v>
      </c>
      <c r="I138" s="235"/>
      <c r="J138" s="230"/>
      <c r="K138" s="230"/>
      <c r="L138" s="236"/>
      <c r="M138" s="237"/>
      <c r="N138" s="238"/>
      <c r="O138" s="238"/>
      <c r="P138" s="238"/>
      <c r="Q138" s="238"/>
      <c r="R138" s="238"/>
      <c r="S138" s="238"/>
      <c r="T138" s="23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0" t="s">
        <v>136</v>
      </c>
      <c r="AU138" s="240" t="s">
        <v>86</v>
      </c>
      <c r="AV138" s="13" t="s">
        <v>86</v>
      </c>
      <c r="AW138" s="13" t="s">
        <v>32</v>
      </c>
      <c r="AX138" s="13" t="s">
        <v>76</v>
      </c>
      <c r="AY138" s="240" t="s">
        <v>127</v>
      </c>
    </row>
    <row r="139" s="14" customFormat="1">
      <c r="A139" s="14"/>
      <c r="B139" s="241"/>
      <c r="C139" s="242"/>
      <c r="D139" s="231" t="s">
        <v>136</v>
      </c>
      <c r="E139" s="243" t="s">
        <v>1</v>
      </c>
      <c r="F139" s="244" t="s">
        <v>139</v>
      </c>
      <c r="G139" s="242"/>
      <c r="H139" s="245">
        <v>551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1" t="s">
        <v>136</v>
      </c>
      <c r="AU139" s="251" t="s">
        <v>86</v>
      </c>
      <c r="AV139" s="14" t="s">
        <v>134</v>
      </c>
      <c r="AW139" s="14" t="s">
        <v>32</v>
      </c>
      <c r="AX139" s="14" t="s">
        <v>84</v>
      </c>
      <c r="AY139" s="251" t="s">
        <v>127</v>
      </c>
    </row>
    <row r="140" s="2" customFormat="1" ht="24.15" customHeight="1">
      <c r="A140" s="38"/>
      <c r="B140" s="39"/>
      <c r="C140" s="215" t="s">
        <v>86</v>
      </c>
      <c r="D140" s="215" t="s">
        <v>130</v>
      </c>
      <c r="E140" s="216" t="s">
        <v>140</v>
      </c>
      <c r="F140" s="217" t="s">
        <v>141</v>
      </c>
      <c r="G140" s="218" t="s">
        <v>133</v>
      </c>
      <c r="H140" s="219">
        <v>33060</v>
      </c>
      <c r="I140" s="220"/>
      <c r="J140" s="221">
        <f>ROUND(I140*H140,2)</f>
        <v>0</v>
      </c>
      <c r="K140" s="222"/>
      <c r="L140" s="44"/>
      <c r="M140" s="223" t="s">
        <v>1</v>
      </c>
      <c r="N140" s="224" t="s">
        <v>41</v>
      </c>
      <c r="O140" s="91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7" t="s">
        <v>134</v>
      </c>
      <c r="AT140" s="227" t="s">
        <v>130</v>
      </c>
      <c r="AU140" s="227" t="s">
        <v>86</v>
      </c>
      <c r="AY140" s="17" t="s">
        <v>127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7" t="s">
        <v>84</v>
      </c>
      <c r="BK140" s="228">
        <f>ROUND(I140*H140,2)</f>
        <v>0</v>
      </c>
      <c r="BL140" s="17" t="s">
        <v>134</v>
      </c>
      <c r="BM140" s="227" t="s">
        <v>142</v>
      </c>
    </row>
    <row r="141" s="13" customFormat="1">
      <c r="A141" s="13"/>
      <c r="B141" s="229"/>
      <c r="C141" s="230"/>
      <c r="D141" s="231" t="s">
        <v>136</v>
      </c>
      <c r="E141" s="230"/>
      <c r="F141" s="233" t="s">
        <v>143</v>
      </c>
      <c r="G141" s="230"/>
      <c r="H141" s="234">
        <v>33060</v>
      </c>
      <c r="I141" s="235"/>
      <c r="J141" s="230"/>
      <c r="K141" s="230"/>
      <c r="L141" s="236"/>
      <c r="M141" s="237"/>
      <c r="N141" s="238"/>
      <c r="O141" s="238"/>
      <c r="P141" s="238"/>
      <c r="Q141" s="238"/>
      <c r="R141" s="238"/>
      <c r="S141" s="238"/>
      <c r="T141" s="23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0" t="s">
        <v>136</v>
      </c>
      <c r="AU141" s="240" t="s">
        <v>86</v>
      </c>
      <c r="AV141" s="13" t="s">
        <v>86</v>
      </c>
      <c r="AW141" s="13" t="s">
        <v>4</v>
      </c>
      <c r="AX141" s="13" t="s">
        <v>84</v>
      </c>
      <c r="AY141" s="240" t="s">
        <v>127</v>
      </c>
    </row>
    <row r="142" s="2" customFormat="1" ht="24.15" customHeight="1">
      <c r="A142" s="38"/>
      <c r="B142" s="39"/>
      <c r="C142" s="215" t="s">
        <v>144</v>
      </c>
      <c r="D142" s="215" t="s">
        <v>130</v>
      </c>
      <c r="E142" s="216" t="s">
        <v>145</v>
      </c>
      <c r="F142" s="217" t="s">
        <v>146</v>
      </c>
      <c r="G142" s="218" t="s">
        <v>133</v>
      </c>
      <c r="H142" s="219">
        <v>551</v>
      </c>
      <c r="I142" s="220"/>
      <c r="J142" s="221">
        <f>ROUND(I142*H142,2)</f>
        <v>0</v>
      </c>
      <c r="K142" s="222"/>
      <c r="L142" s="44"/>
      <c r="M142" s="223" t="s">
        <v>1</v>
      </c>
      <c r="N142" s="224" t="s">
        <v>41</v>
      </c>
      <c r="O142" s="91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7" t="s">
        <v>134</v>
      </c>
      <c r="AT142" s="227" t="s">
        <v>130</v>
      </c>
      <c r="AU142" s="227" t="s">
        <v>86</v>
      </c>
      <c r="AY142" s="17" t="s">
        <v>127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7" t="s">
        <v>84</v>
      </c>
      <c r="BK142" s="228">
        <f>ROUND(I142*H142,2)</f>
        <v>0</v>
      </c>
      <c r="BL142" s="17" t="s">
        <v>134</v>
      </c>
      <c r="BM142" s="227" t="s">
        <v>147</v>
      </c>
    </row>
    <row r="143" s="2" customFormat="1" ht="24.15" customHeight="1">
      <c r="A143" s="38"/>
      <c r="B143" s="39"/>
      <c r="C143" s="215" t="s">
        <v>148</v>
      </c>
      <c r="D143" s="215" t="s">
        <v>130</v>
      </c>
      <c r="E143" s="216" t="s">
        <v>149</v>
      </c>
      <c r="F143" s="217" t="s">
        <v>150</v>
      </c>
      <c r="G143" s="218" t="s">
        <v>133</v>
      </c>
      <c r="H143" s="219">
        <v>214.25</v>
      </c>
      <c r="I143" s="220"/>
      <c r="J143" s="221">
        <f>ROUND(I143*H143,2)</f>
        <v>0</v>
      </c>
      <c r="K143" s="222"/>
      <c r="L143" s="44"/>
      <c r="M143" s="223" t="s">
        <v>1</v>
      </c>
      <c r="N143" s="224" t="s">
        <v>41</v>
      </c>
      <c r="O143" s="91"/>
      <c r="P143" s="225">
        <f>O143*H143</f>
        <v>0</v>
      </c>
      <c r="Q143" s="225">
        <v>0.00012999999999999999</v>
      </c>
      <c r="R143" s="225">
        <f>Q143*H143</f>
        <v>0.027852499999999999</v>
      </c>
      <c r="S143" s="225">
        <v>0</v>
      </c>
      <c r="T143" s="22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7" t="s">
        <v>134</v>
      </c>
      <c r="AT143" s="227" t="s">
        <v>130</v>
      </c>
      <c r="AU143" s="227" t="s">
        <v>86</v>
      </c>
      <c r="AY143" s="17" t="s">
        <v>127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7" t="s">
        <v>84</v>
      </c>
      <c r="BK143" s="228">
        <f>ROUND(I143*H143,2)</f>
        <v>0</v>
      </c>
      <c r="BL143" s="17" t="s">
        <v>134</v>
      </c>
      <c r="BM143" s="227" t="s">
        <v>151</v>
      </c>
    </row>
    <row r="144" s="13" customFormat="1">
      <c r="A144" s="13"/>
      <c r="B144" s="229"/>
      <c r="C144" s="230"/>
      <c r="D144" s="231" t="s">
        <v>136</v>
      </c>
      <c r="E144" s="232" t="s">
        <v>1</v>
      </c>
      <c r="F144" s="233" t="s">
        <v>152</v>
      </c>
      <c r="G144" s="230"/>
      <c r="H144" s="234">
        <v>214.25</v>
      </c>
      <c r="I144" s="235"/>
      <c r="J144" s="230"/>
      <c r="K144" s="230"/>
      <c r="L144" s="236"/>
      <c r="M144" s="237"/>
      <c r="N144" s="238"/>
      <c r="O144" s="238"/>
      <c r="P144" s="238"/>
      <c r="Q144" s="238"/>
      <c r="R144" s="238"/>
      <c r="S144" s="238"/>
      <c r="T144" s="23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0" t="s">
        <v>136</v>
      </c>
      <c r="AU144" s="240" t="s">
        <v>86</v>
      </c>
      <c r="AV144" s="13" t="s">
        <v>86</v>
      </c>
      <c r="AW144" s="13" t="s">
        <v>32</v>
      </c>
      <c r="AX144" s="13" t="s">
        <v>84</v>
      </c>
      <c r="AY144" s="240" t="s">
        <v>127</v>
      </c>
    </row>
    <row r="145" s="12" customFormat="1" ht="22.8" customHeight="1">
      <c r="A145" s="12"/>
      <c r="B145" s="199"/>
      <c r="C145" s="200"/>
      <c r="D145" s="201" t="s">
        <v>75</v>
      </c>
      <c r="E145" s="213" t="s">
        <v>153</v>
      </c>
      <c r="F145" s="213" t="s">
        <v>154</v>
      </c>
      <c r="G145" s="200"/>
      <c r="H145" s="200"/>
      <c r="I145" s="203"/>
      <c r="J145" s="214">
        <f>BK145</f>
        <v>0</v>
      </c>
      <c r="K145" s="200"/>
      <c r="L145" s="205"/>
      <c r="M145" s="206"/>
      <c r="N145" s="207"/>
      <c r="O145" s="207"/>
      <c r="P145" s="208">
        <f>SUM(P146:P151)</f>
        <v>0</v>
      </c>
      <c r="Q145" s="207"/>
      <c r="R145" s="208">
        <f>SUM(R146:R151)</f>
        <v>0</v>
      </c>
      <c r="S145" s="207"/>
      <c r="T145" s="209">
        <f>SUM(T146:T151)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0" t="s">
        <v>84</v>
      </c>
      <c r="AT145" s="211" t="s">
        <v>75</v>
      </c>
      <c r="AU145" s="211" t="s">
        <v>84</v>
      </c>
      <c r="AY145" s="210" t="s">
        <v>127</v>
      </c>
      <c r="BK145" s="212">
        <f>SUM(BK146:BK151)</f>
        <v>0</v>
      </c>
    </row>
    <row r="146" s="2" customFormat="1" ht="24.15" customHeight="1">
      <c r="A146" s="38"/>
      <c r="B146" s="39"/>
      <c r="C146" s="215" t="s">
        <v>134</v>
      </c>
      <c r="D146" s="215" t="s">
        <v>130</v>
      </c>
      <c r="E146" s="216" t="s">
        <v>155</v>
      </c>
      <c r="F146" s="217" t="s">
        <v>156</v>
      </c>
      <c r="G146" s="218" t="s">
        <v>157</v>
      </c>
      <c r="H146" s="219">
        <v>8.673</v>
      </c>
      <c r="I146" s="220"/>
      <c r="J146" s="221">
        <f>ROUND(I146*H146,2)</f>
        <v>0</v>
      </c>
      <c r="K146" s="222"/>
      <c r="L146" s="44"/>
      <c r="M146" s="223" t="s">
        <v>1</v>
      </c>
      <c r="N146" s="224" t="s">
        <v>41</v>
      </c>
      <c r="O146" s="91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7" t="s">
        <v>134</v>
      </c>
      <c r="AT146" s="227" t="s">
        <v>130</v>
      </c>
      <c r="AU146" s="227" t="s">
        <v>86</v>
      </c>
      <c r="AY146" s="17" t="s">
        <v>127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7" t="s">
        <v>84</v>
      </c>
      <c r="BK146" s="228">
        <f>ROUND(I146*H146,2)</f>
        <v>0</v>
      </c>
      <c r="BL146" s="17" t="s">
        <v>134</v>
      </c>
      <c r="BM146" s="227" t="s">
        <v>158</v>
      </c>
    </row>
    <row r="147" s="2" customFormat="1" ht="24.15" customHeight="1">
      <c r="A147" s="38"/>
      <c r="B147" s="39"/>
      <c r="C147" s="215" t="s">
        <v>159</v>
      </c>
      <c r="D147" s="215" t="s">
        <v>130</v>
      </c>
      <c r="E147" s="216" t="s">
        <v>160</v>
      </c>
      <c r="F147" s="217" t="s">
        <v>161</v>
      </c>
      <c r="G147" s="218" t="s">
        <v>157</v>
      </c>
      <c r="H147" s="219">
        <v>8.673</v>
      </c>
      <c r="I147" s="220"/>
      <c r="J147" s="221">
        <f>ROUND(I147*H147,2)</f>
        <v>0</v>
      </c>
      <c r="K147" s="222"/>
      <c r="L147" s="44"/>
      <c r="M147" s="223" t="s">
        <v>1</v>
      </c>
      <c r="N147" s="224" t="s">
        <v>41</v>
      </c>
      <c r="O147" s="91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7" t="s">
        <v>134</v>
      </c>
      <c r="AT147" s="227" t="s">
        <v>130</v>
      </c>
      <c r="AU147" s="227" t="s">
        <v>86</v>
      </c>
      <c r="AY147" s="17" t="s">
        <v>127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7" t="s">
        <v>84</v>
      </c>
      <c r="BK147" s="228">
        <f>ROUND(I147*H147,2)</f>
        <v>0</v>
      </c>
      <c r="BL147" s="17" t="s">
        <v>134</v>
      </c>
      <c r="BM147" s="227" t="s">
        <v>162</v>
      </c>
    </row>
    <row r="148" s="2" customFormat="1" ht="24.15" customHeight="1">
      <c r="A148" s="38"/>
      <c r="B148" s="39"/>
      <c r="C148" s="215" t="s">
        <v>163</v>
      </c>
      <c r="D148" s="215" t="s">
        <v>130</v>
      </c>
      <c r="E148" s="216" t="s">
        <v>164</v>
      </c>
      <c r="F148" s="217" t="s">
        <v>165</v>
      </c>
      <c r="G148" s="218" t="s">
        <v>157</v>
      </c>
      <c r="H148" s="219">
        <v>234.17099999999999</v>
      </c>
      <c r="I148" s="220"/>
      <c r="J148" s="221">
        <f>ROUND(I148*H148,2)</f>
        <v>0</v>
      </c>
      <c r="K148" s="222"/>
      <c r="L148" s="44"/>
      <c r="M148" s="223" t="s">
        <v>1</v>
      </c>
      <c r="N148" s="224" t="s">
        <v>41</v>
      </c>
      <c r="O148" s="91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7" t="s">
        <v>134</v>
      </c>
      <c r="AT148" s="227" t="s">
        <v>130</v>
      </c>
      <c r="AU148" s="227" t="s">
        <v>86</v>
      </c>
      <c r="AY148" s="17" t="s">
        <v>127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7" t="s">
        <v>84</v>
      </c>
      <c r="BK148" s="228">
        <f>ROUND(I148*H148,2)</f>
        <v>0</v>
      </c>
      <c r="BL148" s="17" t="s">
        <v>134</v>
      </c>
      <c r="BM148" s="227" t="s">
        <v>166</v>
      </c>
    </row>
    <row r="149" s="13" customFormat="1">
      <c r="A149" s="13"/>
      <c r="B149" s="229"/>
      <c r="C149" s="230"/>
      <c r="D149" s="231" t="s">
        <v>136</v>
      </c>
      <c r="E149" s="230"/>
      <c r="F149" s="233" t="s">
        <v>167</v>
      </c>
      <c r="G149" s="230"/>
      <c r="H149" s="234">
        <v>234.17099999999999</v>
      </c>
      <c r="I149" s="235"/>
      <c r="J149" s="230"/>
      <c r="K149" s="230"/>
      <c r="L149" s="236"/>
      <c r="M149" s="237"/>
      <c r="N149" s="238"/>
      <c r="O149" s="238"/>
      <c r="P149" s="238"/>
      <c r="Q149" s="238"/>
      <c r="R149" s="238"/>
      <c r="S149" s="238"/>
      <c r="T149" s="23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0" t="s">
        <v>136</v>
      </c>
      <c r="AU149" s="240" t="s">
        <v>86</v>
      </c>
      <c r="AV149" s="13" t="s">
        <v>86</v>
      </c>
      <c r="AW149" s="13" t="s">
        <v>4</v>
      </c>
      <c r="AX149" s="13" t="s">
        <v>84</v>
      </c>
      <c r="AY149" s="240" t="s">
        <v>127</v>
      </c>
    </row>
    <row r="150" s="2" customFormat="1" ht="24.15" customHeight="1">
      <c r="A150" s="38"/>
      <c r="B150" s="39"/>
      <c r="C150" s="215" t="s">
        <v>168</v>
      </c>
      <c r="D150" s="215" t="s">
        <v>130</v>
      </c>
      <c r="E150" s="216" t="s">
        <v>169</v>
      </c>
      <c r="F150" s="217" t="s">
        <v>170</v>
      </c>
      <c r="G150" s="218" t="s">
        <v>157</v>
      </c>
      <c r="H150" s="219">
        <v>1.403</v>
      </c>
      <c r="I150" s="220"/>
      <c r="J150" s="221">
        <f>ROUND(I150*H150,2)</f>
        <v>0</v>
      </c>
      <c r="K150" s="222"/>
      <c r="L150" s="44"/>
      <c r="M150" s="223" t="s">
        <v>1</v>
      </c>
      <c r="N150" s="224" t="s">
        <v>41</v>
      </c>
      <c r="O150" s="91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7" t="s">
        <v>134</v>
      </c>
      <c r="AT150" s="227" t="s">
        <v>130</v>
      </c>
      <c r="AU150" s="227" t="s">
        <v>86</v>
      </c>
      <c r="AY150" s="17" t="s">
        <v>127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7" t="s">
        <v>84</v>
      </c>
      <c r="BK150" s="228">
        <f>ROUND(I150*H150,2)</f>
        <v>0</v>
      </c>
      <c r="BL150" s="17" t="s">
        <v>134</v>
      </c>
      <c r="BM150" s="227" t="s">
        <v>171</v>
      </c>
    </row>
    <row r="151" s="2" customFormat="1" ht="37.8" customHeight="1">
      <c r="A151" s="38"/>
      <c r="B151" s="39"/>
      <c r="C151" s="215" t="s">
        <v>172</v>
      </c>
      <c r="D151" s="215" t="s">
        <v>130</v>
      </c>
      <c r="E151" s="216" t="s">
        <v>173</v>
      </c>
      <c r="F151" s="217" t="s">
        <v>174</v>
      </c>
      <c r="G151" s="218" t="s">
        <v>157</v>
      </c>
      <c r="H151" s="219">
        <v>6.6669999999999998</v>
      </c>
      <c r="I151" s="220"/>
      <c r="J151" s="221">
        <f>ROUND(I151*H151,2)</f>
        <v>0</v>
      </c>
      <c r="K151" s="222"/>
      <c r="L151" s="44"/>
      <c r="M151" s="223" t="s">
        <v>1</v>
      </c>
      <c r="N151" s="224" t="s">
        <v>41</v>
      </c>
      <c r="O151" s="91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7" t="s">
        <v>134</v>
      </c>
      <c r="AT151" s="227" t="s">
        <v>130</v>
      </c>
      <c r="AU151" s="227" t="s">
        <v>86</v>
      </c>
      <c r="AY151" s="17" t="s">
        <v>127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7" t="s">
        <v>84</v>
      </c>
      <c r="BK151" s="228">
        <f>ROUND(I151*H151,2)</f>
        <v>0</v>
      </c>
      <c r="BL151" s="17" t="s">
        <v>134</v>
      </c>
      <c r="BM151" s="227" t="s">
        <v>175</v>
      </c>
    </row>
    <row r="152" s="12" customFormat="1" ht="25.92" customHeight="1">
      <c r="A152" s="12"/>
      <c r="B152" s="199"/>
      <c r="C152" s="200"/>
      <c r="D152" s="201" t="s">
        <v>75</v>
      </c>
      <c r="E152" s="202" t="s">
        <v>176</v>
      </c>
      <c r="F152" s="202" t="s">
        <v>177</v>
      </c>
      <c r="G152" s="200"/>
      <c r="H152" s="200"/>
      <c r="I152" s="203"/>
      <c r="J152" s="204">
        <f>BK152</f>
        <v>0</v>
      </c>
      <c r="K152" s="200"/>
      <c r="L152" s="205"/>
      <c r="M152" s="206"/>
      <c r="N152" s="207"/>
      <c r="O152" s="207"/>
      <c r="P152" s="208">
        <f>P153+P174+P203+P214+P267+P296+P302+P307+P313</f>
        <v>0</v>
      </c>
      <c r="Q152" s="207"/>
      <c r="R152" s="208">
        <f>R153+R174+R203+R214+R267+R296+R302+R307+R313</f>
        <v>20.732988680000009</v>
      </c>
      <c r="S152" s="207"/>
      <c r="T152" s="209">
        <f>T153+T174+T203+T214+T267+T296+T302+T307+T313</f>
        <v>8.6733321100000023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0" t="s">
        <v>86</v>
      </c>
      <c r="AT152" s="211" t="s">
        <v>75</v>
      </c>
      <c r="AU152" s="211" t="s">
        <v>76</v>
      </c>
      <c r="AY152" s="210" t="s">
        <v>127</v>
      </c>
      <c r="BK152" s="212">
        <f>BK153+BK174+BK203+BK214+BK267+BK296+BK302+BK307+BK313</f>
        <v>0</v>
      </c>
    </row>
    <row r="153" s="12" customFormat="1" ht="22.8" customHeight="1">
      <c r="A153" s="12"/>
      <c r="B153" s="199"/>
      <c r="C153" s="200"/>
      <c r="D153" s="201" t="s">
        <v>75</v>
      </c>
      <c r="E153" s="213" t="s">
        <v>178</v>
      </c>
      <c r="F153" s="213" t="s">
        <v>179</v>
      </c>
      <c r="G153" s="200"/>
      <c r="H153" s="200"/>
      <c r="I153" s="203"/>
      <c r="J153" s="214">
        <f>BK153</f>
        <v>0</v>
      </c>
      <c r="K153" s="200"/>
      <c r="L153" s="205"/>
      <c r="M153" s="206"/>
      <c r="N153" s="207"/>
      <c r="O153" s="207"/>
      <c r="P153" s="208">
        <f>SUM(P154:P173)</f>
        <v>0</v>
      </c>
      <c r="Q153" s="207"/>
      <c r="R153" s="208">
        <f>SUM(R154:R173)</f>
        <v>0.052670000000000002</v>
      </c>
      <c r="S153" s="207"/>
      <c r="T153" s="209">
        <f>SUM(T154:T173)</f>
        <v>0.062508000000000008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0" t="s">
        <v>86</v>
      </c>
      <c r="AT153" s="211" t="s">
        <v>75</v>
      </c>
      <c r="AU153" s="211" t="s">
        <v>84</v>
      </c>
      <c r="AY153" s="210" t="s">
        <v>127</v>
      </c>
      <c r="BK153" s="212">
        <f>SUM(BK154:BK173)</f>
        <v>0</v>
      </c>
    </row>
    <row r="154" s="2" customFormat="1" ht="24.15" customHeight="1">
      <c r="A154" s="38"/>
      <c r="B154" s="39"/>
      <c r="C154" s="215" t="s">
        <v>128</v>
      </c>
      <c r="D154" s="215" t="s">
        <v>130</v>
      </c>
      <c r="E154" s="216" t="s">
        <v>180</v>
      </c>
      <c r="F154" s="217" t="s">
        <v>181</v>
      </c>
      <c r="G154" s="218" t="s">
        <v>182</v>
      </c>
      <c r="H154" s="219">
        <v>60.899999999999999</v>
      </c>
      <c r="I154" s="220"/>
      <c r="J154" s="221">
        <f>ROUND(I154*H154,2)</f>
        <v>0</v>
      </c>
      <c r="K154" s="222"/>
      <c r="L154" s="44"/>
      <c r="M154" s="223" t="s">
        <v>1</v>
      </c>
      <c r="N154" s="224" t="s">
        <v>41</v>
      </c>
      <c r="O154" s="91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7" t="s">
        <v>183</v>
      </c>
      <c r="AT154" s="227" t="s">
        <v>130</v>
      </c>
      <c r="AU154" s="227" t="s">
        <v>86</v>
      </c>
      <c r="AY154" s="17" t="s">
        <v>127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7" t="s">
        <v>84</v>
      </c>
      <c r="BK154" s="228">
        <f>ROUND(I154*H154,2)</f>
        <v>0</v>
      </c>
      <c r="BL154" s="17" t="s">
        <v>183</v>
      </c>
      <c r="BM154" s="227" t="s">
        <v>184</v>
      </c>
    </row>
    <row r="155" s="13" customFormat="1">
      <c r="A155" s="13"/>
      <c r="B155" s="229"/>
      <c r="C155" s="230"/>
      <c r="D155" s="231" t="s">
        <v>136</v>
      </c>
      <c r="E155" s="232" t="s">
        <v>1</v>
      </c>
      <c r="F155" s="233" t="s">
        <v>185</v>
      </c>
      <c r="G155" s="230"/>
      <c r="H155" s="234">
        <v>60.899999999999999</v>
      </c>
      <c r="I155" s="235"/>
      <c r="J155" s="230"/>
      <c r="K155" s="230"/>
      <c r="L155" s="236"/>
      <c r="M155" s="237"/>
      <c r="N155" s="238"/>
      <c r="O155" s="238"/>
      <c r="P155" s="238"/>
      <c r="Q155" s="238"/>
      <c r="R155" s="238"/>
      <c r="S155" s="238"/>
      <c r="T155" s="23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0" t="s">
        <v>136</v>
      </c>
      <c r="AU155" s="240" t="s">
        <v>86</v>
      </c>
      <c r="AV155" s="13" t="s">
        <v>86</v>
      </c>
      <c r="AW155" s="13" t="s">
        <v>32</v>
      </c>
      <c r="AX155" s="13" t="s">
        <v>84</v>
      </c>
      <c r="AY155" s="240" t="s">
        <v>127</v>
      </c>
    </row>
    <row r="156" s="2" customFormat="1" ht="14.4" customHeight="1">
      <c r="A156" s="38"/>
      <c r="B156" s="39"/>
      <c r="C156" s="252" t="s">
        <v>186</v>
      </c>
      <c r="D156" s="252" t="s">
        <v>187</v>
      </c>
      <c r="E156" s="253" t="s">
        <v>188</v>
      </c>
      <c r="F156" s="254" t="s">
        <v>189</v>
      </c>
      <c r="G156" s="255" t="s">
        <v>190</v>
      </c>
      <c r="H156" s="256">
        <v>18.27</v>
      </c>
      <c r="I156" s="257"/>
      <c r="J156" s="258">
        <f>ROUND(I156*H156,2)</f>
        <v>0</v>
      </c>
      <c r="K156" s="259"/>
      <c r="L156" s="260"/>
      <c r="M156" s="261" t="s">
        <v>1</v>
      </c>
      <c r="N156" s="262" t="s">
        <v>41</v>
      </c>
      <c r="O156" s="91"/>
      <c r="P156" s="225">
        <f>O156*H156</f>
        <v>0</v>
      </c>
      <c r="Q156" s="225">
        <v>0.001</v>
      </c>
      <c r="R156" s="225">
        <f>Q156*H156</f>
        <v>0.018270000000000002</v>
      </c>
      <c r="S156" s="225">
        <v>0</v>
      </c>
      <c r="T156" s="22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7" t="s">
        <v>191</v>
      </c>
      <c r="AT156" s="227" t="s">
        <v>187</v>
      </c>
      <c r="AU156" s="227" t="s">
        <v>86</v>
      </c>
      <c r="AY156" s="17" t="s">
        <v>127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7" t="s">
        <v>84</v>
      </c>
      <c r="BK156" s="228">
        <f>ROUND(I156*H156,2)</f>
        <v>0</v>
      </c>
      <c r="BL156" s="17" t="s">
        <v>183</v>
      </c>
      <c r="BM156" s="227" t="s">
        <v>192</v>
      </c>
    </row>
    <row r="157" s="13" customFormat="1">
      <c r="A157" s="13"/>
      <c r="B157" s="229"/>
      <c r="C157" s="230"/>
      <c r="D157" s="231" t="s">
        <v>136</v>
      </c>
      <c r="E157" s="230"/>
      <c r="F157" s="233" t="s">
        <v>193</v>
      </c>
      <c r="G157" s="230"/>
      <c r="H157" s="234">
        <v>18.27</v>
      </c>
      <c r="I157" s="235"/>
      <c r="J157" s="230"/>
      <c r="K157" s="230"/>
      <c r="L157" s="236"/>
      <c r="M157" s="237"/>
      <c r="N157" s="238"/>
      <c r="O157" s="238"/>
      <c r="P157" s="238"/>
      <c r="Q157" s="238"/>
      <c r="R157" s="238"/>
      <c r="S157" s="238"/>
      <c r="T157" s="23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0" t="s">
        <v>136</v>
      </c>
      <c r="AU157" s="240" t="s">
        <v>86</v>
      </c>
      <c r="AV157" s="13" t="s">
        <v>86</v>
      </c>
      <c r="AW157" s="13" t="s">
        <v>4</v>
      </c>
      <c r="AX157" s="13" t="s">
        <v>84</v>
      </c>
      <c r="AY157" s="240" t="s">
        <v>127</v>
      </c>
    </row>
    <row r="158" s="2" customFormat="1" ht="24.15" customHeight="1">
      <c r="A158" s="38"/>
      <c r="B158" s="39"/>
      <c r="C158" s="252" t="s">
        <v>194</v>
      </c>
      <c r="D158" s="252" t="s">
        <v>187</v>
      </c>
      <c r="E158" s="253" t="s">
        <v>195</v>
      </c>
      <c r="F158" s="254" t="s">
        <v>196</v>
      </c>
      <c r="G158" s="255" t="s">
        <v>197</v>
      </c>
      <c r="H158" s="256">
        <v>45</v>
      </c>
      <c r="I158" s="257"/>
      <c r="J158" s="258">
        <f>ROUND(I158*H158,2)</f>
        <v>0</v>
      </c>
      <c r="K158" s="259"/>
      <c r="L158" s="260"/>
      <c r="M158" s="261" t="s">
        <v>1</v>
      </c>
      <c r="N158" s="262" t="s">
        <v>41</v>
      </c>
      <c r="O158" s="91"/>
      <c r="P158" s="225">
        <f>O158*H158</f>
        <v>0</v>
      </c>
      <c r="Q158" s="225">
        <v>0.00044999999999999999</v>
      </c>
      <c r="R158" s="225">
        <f>Q158*H158</f>
        <v>0.020250000000000001</v>
      </c>
      <c r="S158" s="225">
        <v>0</v>
      </c>
      <c r="T158" s="22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7" t="s">
        <v>191</v>
      </c>
      <c r="AT158" s="227" t="s">
        <v>187</v>
      </c>
      <c r="AU158" s="227" t="s">
        <v>86</v>
      </c>
      <c r="AY158" s="17" t="s">
        <v>127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7" t="s">
        <v>84</v>
      </c>
      <c r="BK158" s="228">
        <f>ROUND(I158*H158,2)</f>
        <v>0</v>
      </c>
      <c r="BL158" s="17" t="s">
        <v>183</v>
      </c>
      <c r="BM158" s="227" t="s">
        <v>198</v>
      </c>
    </row>
    <row r="159" s="13" customFormat="1">
      <c r="A159" s="13"/>
      <c r="B159" s="229"/>
      <c r="C159" s="230"/>
      <c r="D159" s="231" t="s">
        <v>136</v>
      </c>
      <c r="E159" s="232" t="s">
        <v>1</v>
      </c>
      <c r="F159" s="233" t="s">
        <v>199</v>
      </c>
      <c r="G159" s="230"/>
      <c r="H159" s="234">
        <v>45</v>
      </c>
      <c r="I159" s="235"/>
      <c r="J159" s="230"/>
      <c r="K159" s="230"/>
      <c r="L159" s="236"/>
      <c r="M159" s="237"/>
      <c r="N159" s="238"/>
      <c r="O159" s="238"/>
      <c r="P159" s="238"/>
      <c r="Q159" s="238"/>
      <c r="R159" s="238"/>
      <c r="S159" s="238"/>
      <c r="T159" s="23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0" t="s">
        <v>136</v>
      </c>
      <c r="AU159" s="240" t="s">
        <v>86</v>
      </c>
      <c r="AV159" s="13" t="s">
        <v>86</v>
      </c>
      <c r="AW159" s="13" t="s">
        <v>32</v>
      </c>
      <c r="AX159" s="13" t="s">
        <v>84</v>
      </c>
      <c r="AY159" s="240" t="s">
        <v>127</v>
      </c>
    </row>
    <row r="160" s="2" customFormat="1" ht="24.15" customHeight="1">
      <c r="A160" s="38"/>
      <c r="B160" s="39"/>
      <c r="C160" s="252" t="s">
        <v>200</v>
      </c>
      <c r="D160" s="252" t="s">
        <v>187</v>
      </c>
      <c r="E160" s="253" t="s">
        <v>201</v>
      </c>
      <c r="F160" s="254" t="s">
        <v>202</v>
      </c>
      <c r="G160" s="255" t="s">
        <v>197</v>
      </c>
      <c r="H160" s="256">
        <v>14</v>
      </c>
      <c r="I160" s="257"/>
      <c r="J160" s="258">
        <f>ROUND(I160*H160,2)</f>
        <v>0</v>
      </c>
      <c r="K160" s="259"/>
      <c r="L160" s="260"/>
      <c r="M160" s="261" t="s">
        <v>1</v>
      </c>
      <c r="N160" s="262" t="s">
        <v>41</v>
      </c>
      <c r="O160" s="91"/>
      <c r="P160" s="225">
        <f>O160*H160</f>
        <v>0</v>
      </c>
      <c r="Q160" s="225">
        <v>0.00018000000000000001</v>
      </c>
      <c r="R160" s="225">
        <f>Q160*H160</f>
        <v>0.0025200000000000001</v>
      </c>
      <c r="S160" s="225">
        <v>0</v>
      </c>
      <c r="T160" s="22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7" t="s">
        <v>191</v>
      </c>
      <c r="AT160" s="227" t="s">
        <v>187</v>
      </c>
      <c r="AU160" s="227" t="s">
        <v>86</v>
      </c>
      <c r="AY160" s="17" t="s">
        <v>127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7" t="s">
        <v>84</v>
      </c>
      <c r="BK160" s="228">
        <f>ROUND(I160*H160,2)</f>
        <v>0</v>
      </c>
      <c r="BL160" s="17" t="s">
        <v>183</v>
      </c>
      <c r="BM160" s="227" t="s">
        <v>203</v>
      </c>
    </row>
    <row r="161" s="2" customFormat="1" ht="14.4" customHeight="1">
      <c r="A161" s="38"/>
      <c r="B161" s="39"/>
      <c r="C161" s="252" t="s">
        <v>204</v>
      </c>
      <c r="D161" s="252" t="s">
        <v>187</v>
      </c>
      <c r="E161" s="253" t="s">
        <v>205</v>
      </c>
      <c r="F161" s="254" t="s">
        <v>206</v>
      </c>
      <c r="G161" s="255" t="s">
        <v>197</v>
      </c>
      <c r="H161" s="256">
        <v>4</v>
      </c>
      <c r="I161" s="257"/>
      <c r="J161" s="258">
        <f>ROUND(I161*H161,2)</f>
        <v>0</v>
      </c>
      <c r="K161" s="259"/>
      <c r="L161" s="260"/>
      <c r="M161" s="261" t="s">
        <v>1</v>
      </c>
      <c r="N161" s="262" t="s">
        <v>41</v>
      </c>
      <c r="O161" s="91"/>
      <c r="P161" s="225">
        <f>O161*H161</f>
        <v>0</v>
      </c>
      <c r="Q161" s="225">
        <v>0.00022000000000000001</v>
      </c>
      <c r="R161" s="225">
        <f>Q161*H161</f>
        <v>0.00088000000000000003</v>
      </c>
      <c r="S161" s="225">
        <v>0</v>
      </c>
      <c r="T161" s="22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7" t="s">
        <v>191</v>
      </c>
      <c r="AT161" s="227" t="s">
        <v>187</v>
      </c>
      <c r="AU161" s="227" t="s">
        <v>86</v>
      </c>
      <c r="AY161" s="17" t="s">
        <v>127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7" t="s">
        <v>84</v>
      </c>
      <c r="BK161" s="228">
        <f>ROUND(I161*H161,2)</f>
        <v>0</v>
      </c>
      <c r="BL161" s="17" t="s">
        <v>183</v>
      </c>
      <c r="BM161" s="227" t="s">
        <v>207</v>
      </c>
    </row>
    <row r="162" s="2" customFormat="1" ht="14.4" customHeight="1">
      <c r="A162" s="38"/>
      <c r="B162" s="39"/>
      <c r="C162" s="252" t="s">
        <v>208</v>
      </c>
      <c r="D162" s="252" t="s">
        <v>187</v>
      </c>
      <c r="E162" s="253" t="s">
        <v>209</v>
      </c>
      <c r="F162" s="254" t="s">
        <v>210</v>
      </c>
      <c r="G162" s="255" t="s">
        <v>197</v>
      </c>
      <c r="H162" s="256">
        <v>5</v>
      </c>
      <c r="I162" s="257"/>
      <c r="J162" s="258">
        <f>ROUND(I162*H162,2)</f>
        <v>0</v>
      </c>
      <c r="K162" s="259"/>
      <c r="L162" s="260"/>
      <c r="M162" s="261" t="s">
        <v>1</v>
      </c>
      <c r="N162" s="262" t="s">
        <v>41</v>
      </c>
      <c r="O162" s="91"/>
      <c r="P162" s="225">
        <f>O162*H162</f>
        <v>0</v>
      </c>
      <c r="Q162" s="225">
        <v>0.00016000000000000001</v>
      </c>
      <c r="R162" s="225">
        <f>Q162*H162</f>
        <v>0.00080000000000000004</v>
      </c>
      <c r="S162" s="225">
        <v>0</v>
      </c>
      <c r="T162" s="22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7" t="s">
        <v>191</v>
      </c>
      <c r="AT162" s="227" t="s">
        <v>187</v>
      </c>
      <c r="AU162" s="227" t="s">
        <v>86</v>
      </c>
      <c r="AY162" s="17" t="s">
        <v>127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7" t="s">
        <v>84</v>
      </c>
      <c r="BK162" s="228">
        <f>ROUND(I162*H162,2)</f>
        <v>0</v>
      </c>
      <c r="BL162" s="17" t="s">
        <v>183</v>
      </c>
      <c r="BM162" s="227" t="s">
        <v>211</v>
      </c>
    </row>
    <row r="163" s="2" customFormat="1" ht="14.4" customHeight="1">
      <c r="A163" s="38"/>
      <c r="B163" s="39"/>
      <c r="C163" s="252" t="s">
        <v>8</v>
      </c>
      <c r="D163" s="252" t="s">
        <v>187</v>
      </c>
      <c r="E163" s="253" t="s">
        <v>212</v>
      </c>
      <c r="F163" s="254" t="s">
        <v>213</v>
      </c>
      <c r="G163" s="255" t="s">
        <v>197</v>
      </c>
      <c r="H163" s="256">
        <v>6</v>
      </c>
      <c r="I163" s="257"/>
      <c r="J163" s="258">
        <f>ROUND(I163*H163,2)</f>
        <v>0</v>
      </c>
      <c r="K163" s="259"/>
      <c r="L163" s="260"/>
      <c r="M163" s="261" t="s">
        <v>1</v>
      </c>
      <c r="N163" s="262" t="s">
        <v>41</v>
      </c>
      <c r="O163" s="91"/>
      <c r="P163" s="225">
        <f>O163*H163</f>
        <v>0</v>
      </c>
      <c r="Q163" s="225">
        <v>0.00012</v>
      </c>
      <c r="R163" s="225">
        <f>Q163*H163</f>
        <v>0.00072000000000000005</v>
      </c>
      <c r="S163" s="225">
        <v>0</v>
      </c>
      <c r="T163" s="22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7" t="s">
        <v>191</v>
      </c>
      <c r="AT163" s="227" t="s">
        <v>187</v>
      </c>
      <c r="AU163" s="227" t="s">
        <v>86</v>
      </c>
      <c r="AY163" s="17" t="s">
        <v>127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7" t="s">
        <v>84</v>
      </c>
      <c r="BK163" s="228">
        <f>ROUND(I163*H163,2)</f>
        <v>0</v>
      </c>
      <c r="BL163" s="17" t="s">
        <v>183</v>
      </c>
      <c r="BM163" s="227" t="s">
        <v>214</v>
      </c>
    </row>
    <row r="164" s="2" customFormat="1" ht="14.4" customHeight="1">
      <c r="A164" s="38"/>
      <c r="B164" s="39"/>
      <c r="C164" s="252" t="s">
        <v>183</v>
      </c>
      <c r="D164" s="252" t="s">
        <v>187</v>
      </c>
      <c r="E164" s="253" t="s">
        <v>215</v>
      </c>
      <c r="F164" s="254" t="s">
        <v>216</v>
      </c>
      <c r="G164" s="255" t="s">
        <v>197</v>
      </c>
      <c r="H164" s="256">
        <v>10</v>
      </c>
      <c r="I164" s="257"/>
      <c r="J164" s="258">
        <f>ROUND(I164*H164,2)</f>
        <v>0</v>
      </c>
      <c r="K164" s="259"/>
      <c r="L164" s="260"/>
      <c r="M164" s="261" t="s">
        <v>1</v>
      </c>
      <c r="N164" s="262" t="s">
        <v>41</v>
      </c>
      <c r="O164" s="91"/>
      <c r="P164" s="225">
        <f>O164*H164</f>
        <v>0</v>
      </c>
      <c r="Q164" s="225">
        <v>0.00013999999999999999</v>
      </c>
      <c r="R164" s="225">
        <f>Q164*H164</f>
        <v>0.0013999999999999998</v>
      </c>
      <c r="S164" s="225">
        <v>0</v>
      </c>
      <c r="T164" s="22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7" t="s">
        <v>191</v>
      </c>
      <c r="AT164" s="227" t="s">
        <v>187</v>
      </c>
      <c r="AU164" s="227" t="s">
        <v>86</v>
      </c>
      <c r="AY164" s="17" t="s">
        <v>127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7" t="s">
        <v>84</v>
      </c>
      <c r="BK164" s="228">
        <f>ROUND(I164*H164,2)</f>
        <v>0</v>
      </c>
      <c r="BL164" s="17" t="s">
        <v>183</v>
      </c>
      <c r="BM164" s="227" t="s">
        <v>217</v>
      </c>
    </row>
    <row r="165" s="2" customFormat="1" ht="14.4" customHeight="1">
      <c r="A165" s="38"/>
      <c r="B165" s="39"/>
      <c r="C165" s="252" t="s">
        <v>218</v>
      </c>
      <c r="D165" s="252" t="s">
        <v>187</v>
      </c>
      <c r="E165" s="253" t="s">
        <v>219</v>
      </c>
      <c r="F165" s="254" t="s">
        <v>220</v>
      </c>
      <c r="G165" s="255" t="s">
        <v>197</v>
      </c>
      <c r="H165" s="256">
        <v>3</v>
      </c>
      <c r="I165" s="257"/>
      <c r="J165" s="258">
        <f>ROUND(I165*H165,2)</f>
        <v>0</v>
      </c>
      <c r="K165" s="259"/>
      <c r="L165" s="260"/>
      <c r="M165" s="261" t="s">
        <v>1</v>
      </c>
      <c r="N165" s="262" t="s">
        <v>41</v>
      </c>
      <c r="O165" s="91"/>
      <c r="P165" s="225">
        <f>O165*H165</f>
        <v>0</v>
      </c>
      <c r="Q165" s="225">
        <v>0.0023500000000000001</v>
      </c>
      <c r="R165" s="225">
        <f>Q165*H165</f>
        <v>0.0070500000000000007</v>
      </c>
      <c r="S165" s="225">
        <v>0</v>
      </c>
      <c r="T165" s="22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7" t="s">
        <v>191</v>
      </c>
      <c r="AT165" s="227" t="s">
        <v>187</v>
      </c>
      <c r="AU165" s="227" t="s">
        <v>86</v>
      </c>
      <c r="AY165" s="17" t="s">
        <v>127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7" t="s">
        <v>84</v>
      </c>
      <c r="BK165" s="228">
        <f>ROUND(I165*H165,2)</f>
        <v>0</v>
      </c>
      <c r="BL165" s="17" t="s">
        <v>183</v>
      </c>
      <c r="BM165" s="227" t="s">
        <v>221</v>
      </c>
    </row>
    <row r="166" s="2" customFormat="1" ht="14.4" customHeight="1">
      <c r="A166" s="38"/>
      <c r="B166" s="39"/>
      <c r="C166" s="252" t="s">
        <v>222</v>
      </c>
      <c r="D166" s="252" t="s">
        <v>187</v>
      </c>
      <c r="E166" s="253" t="s">
        <v>223</v>
      </c>
      <c r="F166" s="254" t="s">
        <v>224</v>
      </c>
      <c r="G166" s="255" t="s">
        <v>197</v>
      </c>
      <c r="H166" s="256">
        <v>3</v>
      </c>
      <c r="I166" s="257"/>
      <c r="J166" s="258">
        <f>ROUND(I166*H166,2)</f>
        <v>0</v>
      </c>
      <c r="K166" s="259"/>
      <c r="L166" s="260"/>
      <c r="M166" s="261" t="s">
        <v>1</v>
      </c>
      <c r="N166" s="262" t="s">
        <v>41</v>
      </c>
      <c r="O166" s="91"/>
      <c r="P166" s="225">
        <f>O166*H166</f>
        <v>0</v>
      </c>
      <c r="Q166" s="225">
        <v>0.00025999999999999998</v>
      </c>
      <c r="R166" s="225">
        <f>Q166*H166</f>
        <v>0.00077999999999999988</v>
      </c>
      <c r="S166" s="225">
        <v>0</v>
      </c>
      <c r="T166" s="22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7" t="s">
        <v>191</v>
      </c>
      <c r="AT166" s="227" t="s">
        <v>187</v>
      </c>
      <c r="AU166" s="227" t="s">
        <v>86</v>
      </c>
      <c r="AY166" s="17" t="s">
        <v>127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7" t="s">
        <v>84</v>
      </c>
      <c r="BK166" s="228">
        <f>ROUND(I166*H166,2)</f>
        <v>0</v>
      </c>
      <c r="BL166" s="17" t="s">
        <v>183</v>
      </c>
      <c r="BM166" s="227" t="s">
        <v>225</v>
      </c>
    </row>
    <row r="167" s="2" customFormat="1" ht="14.4" customHeight="1">
      <c r="A167" s="38"/>
      <c r="B167" s="39"/>
      <c r="C167" s="215" t="s">
        <v>226</v>
      </c>
      <c r="D167" s="215" t="s">
        <v>130</v>
      </c>
      <c r="E167" s="216" t="s">
        <v>227</v>
      </c>
      <c r="F167" s="217" t="s">
        <v>228</v>
      </c>
      <c r="G167" s="218" t="s">
        <v>197</v>
      </c>
      <c r="H167" s="219">
        <v>21</v>
      </c>
      <c r="I167" s="220"/>
      <c r="J167" s="221">
        <f>ROUND(I167*H167,2)</f>
        <v>0</v>
      </c>
      <c r="K167" s="222"/>
      <c r="L167" s="44"/>
      <c r="M167" s="223" t="s">
        <v>1</v>
      </c>
      <c r="N167" s="224" t="s">
        <v>41</v>
      </c>
      <c r="O167" s="91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7" t="s">
        <v>183</v>
      </c>
      <c r="AT167" s="227" t="s">
        <v>130</v>
      </c>
      <c r="AU167" s="227" t="s">
        <v>86</v>
      </c>
      <c r="AY167" s="17" t="s">
        <v>127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7" t="s">
        <v>84</v>
      </c>
      <c r="BK167" s="228">
        <f>ROUND(I167*H167,2)</f>
        <v>0</v>
      </c>
      <c r="BL167" s="17" t="s">
        <v>183</v>
      </c>
      <c r="BM167" s="227" t="s">
        <v>229</v>
      </c>
    </row>
    <row r="168" s="13" customFormat="1">
      <c r="A168" s="13"/>
      <c r="B168" s="229"/>
      <c r="C168" s="230"/>
      <c r="D168" s="231" t="s">
        <v>136</v>
      </c>
      <c r="E168" s="232" t="s">
        <v>1</v>
      </c>
      <c r="F168" s="233" t="s">
        <v>230</v>
      </c>
      <c r="G168" s="230"/>
      <c r="H168" s="234">
        <v>21</v>
      </c>
      <c r="I168" s="235"/>
      <c r="J168" s="230"/>
      <c r="K168" s="230"/>
      <c r="L168" s="236"/>
      <c r="M168" s="237"/>
      <c r="N168" s="238"/>
      <c r="O168" s="238"/>
      <c r="P168" s="238"/>
      <c r="Q168" s="238"/>
      <c r="R168" s="238"/>
      <c r="S168" s="238"/>
      <c r="T168" s="23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0" t="s">
        <v>136</v>
      </c>
      <c r="AU168" s="240" t="s">
        <v>86</v>
      </c>
      <c r="AV168" s="13" t="s">
        <v>86</v>
      </c>
      <c r="AW168" s="13" t="s">
        <v>32</v>
      </c>
      <c r="AX168" s="13" t="s">
        <v>84</v>
      </c>
      <c r="AY168" s="240" t="s">
        <v>127</v>
      </c>
    </row>
    <row r="169" s="2" customFormat="1" ht="14.4" customHeight="1">
      <c r="A169" s="38"/>
      <c r="B169" s="39"/>
      <c r="C169" s="215" t="s">
        <v>231</v>
      </c>
      <c r="D169" s="215" t="s">
        <v>130</v>
      </c>
      <c r="E169" s="216" t="s">
        <v>232</v>
      </c>
      <c r="F169" s="217" t="s">
        <v>233</v>
      </c>
      <c r="G169" s="218" t="s">
        <v>197</v>
      </c>
      <c r="H169" s="219">
        <v>7</v>
      </c>
      <c r="I169" s="220"/>
      <c r="J169" s="221">
        <f>ROUND(I169*H169,2)</f>
        <v>0</v>
      </c>
      <c r="K169" s="222"/>
      <c r="L169" s="44"/>
      <c r="M169" s="223" t="s">
        <v>1</v>
      </c>
      <c r="N169" s="224" t="s">
        <v>41</v>
      </c>
      <c r="O169" s="91"/>
      <c r="P169" s="225">
        <f>O169*H169</f>
        <v>0</v>
      </c>
      <c r="Q169" s="225">
        <v>0</v>
      </c>
      <c r="R169" s="225">
        <f>Q169*H169</f>
        <v>0</v>
      </c>
      <c r="S169" s="225">
        <v>0</v>
      </c>
      <c r="T169" s="22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7" t="s">
        <v>183</v>
      </c>
      <c r="AT169" s="227" t="s">
        <v>130</v>
      </c>
      <c r="AU169" s="227" t="s">
        <v>86</v>
      </c>
      <c r="AY169" s="17" t="s">
        <v>127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7" t="s">
        <v>84</v>
      </c>
      <c r="BK169" s="228">
        <f>ROUND(I169*H169,2)</f>
        <v>0</v>
      </c>
      <c r="BL169" s="17" t="s">
        <v>183</v>
      </c>
      <c r="BM169" s="227" t="s">
        <v>234</v>
      </c>
    </row>
    <row r="170" s="2" customFormat="1" ht="24.15" customHeight="1">
      <c r="A170" s="38"/>
      <c r="B170" s="39"/>
      <c r="C170" s="215" t="s">
        <v>7</v>
      </c>
      <c r="D170" s="215" t="s">
        <v>130</v>
      </c>
      <c r="E170" s="216" t="s">
        <v>235</v>
      </c>
      <c r="F170" s="217" t="s">
        <v>236</v>
      </c>
      <c r="G170" s="218" t="s">
        <v>182</v>
      </c>
      <c r="H170" s="219">
        <v>60.899999999999999</v>
      </c>
      <c r="I170" s="220"/>
      <c r="J170" s="221">
        <f>ROUND(I170*H170,2)</f>
        <v>0</v>
      </c>
      <c r="K170" s="222"/>
      <c r="L170" s="44"/>
      <c r="M170" s="223" t="s">
        <v>1</v>
      </c>
      <c r="N170" s="224" t="s">
        <v>41</v>
      </c>
      <c r="O170" s="91"/>
      <c r="P170" s="225">
        <f>O170*H170</f>
        <v>0</v>
      </c>
      <c r="Q170" s="225">
        <v>0</v>
      </c>
      <c r="R170" s="225">
        <f>Q170*H170</f>
        <v>0</v>
      </c>
      <c r="S170" s="225">
        <v>0.00062</v>
      </c>
      <c r="T170" s="226">
        <f>S170*H170</f>
        <v>0.037758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7" t="s">
        <v>183</v>
      </c>
      <c r="AT170" s="227" t="s">
        <v>130</v>
      </c>
      <c r="AU170" s="227" t="s">
        <v>86</v>
      </c>
      <c r="AY170" s="17" t="s">
        <v>127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7" t="s">
        <v>84</v>
      </c>
      <c r="BK170" s="228">
        <f>ROUND(I170*H170,2)</f>
        <v>0</v>
      </c>
      <c r="BL170" s="17" t="s">
        <v>183</v>
      </c>
      <c r="BM170" s="227" t="s">
        <v>237</v>
      </c>
    </row>
    <row r="171" s="2" customFormat="1" ht="24.15" customHeight="1">
      <c r="A171" s="38"/>
      <c r="B171" s="39"/>
      <c r="C171" s="215" t="s">
        <v>238</v>
      </c>
      <c r="D171" s="215" t="s">
        <v>130</v>
      </c>
      <c r="E171" s="216" t="s">
        <v>239</v>
      </c>
      <c r="F171" s="217" t="s">
        <v>240</v>
      </c>
      <c r="G171" s="218" t="s">
        <v>197</v>
      </c>
      <c r="H171" s="219">
        <v>45</v>
      </c>
      <c r="I171" s="220"/>
      <c r="J171" s="221">
        <f>ROUND(I171*H171,2)</f>
        <v>0</v>
      </c>
      <c r="K171" s="222"/>
      <c r="L171" s="44"/>
      <c r="M171" s="223" t="s">
        <v>1</v>
      </c>
      <c r="N171" s="224" t="s">
        <v>41</v>
      </c>
      <c r="O171" s="91"/>
      <c r="P171" s="225">
        <f>O171*H171</f>
        <v>0</v>
      </c>
      <c r="Q171" s="225">
        <v>0</v>
      </c>
      <c r="R171" s="225">
        <f>Q171*H171</f>
        <v>0</v>
      </c>
      <c r="S171" s="225">
        <v>0.00055000000000000003</v>
      </c>
      <c r="T171" s="226">
        <f>S171*H171</f>
        <v>0.024750000000000001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7" t="s">
        <v>183</v>
      </c>
      <c r="AT171" s="227" t="s">
        <v>130</v>
      </c>
      <c r="AU171" s="227" t="s">
        <v>86</v>
      </c>
      <c r="AY171" s="17" t="s">
        <v>127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7" t="s">
        <v>84</v>
      </c>
      <c r="BK171" s="228">
        <f>ROUND(I171*H171,2)</f>
        <v>0</v>
      </c>
      <c r="BL171" s="17" t="s">
        <v>183</v>
      </c>
      <c r="BM171" s="227" t="s">
        <v>241</v>
      </c>
    </row>
    <row r="172" s="13" customFormat="1">
      <c r="A172" s="13"/>
      <c r="B172" s="229"/>
      <c r="C172" s="230"/>
      <c r="D172" s="231" t="s">
        <v>136</v>
      </c>
      <c r="E172" s="232" t="s">
        <v>1</v>
      </c>
      <c r="F172" s="233" t="s">
        <v>242</v>
      </c>
      <c r="G172" s="230"/>
      <c r="H172" s="234">
        <v>45</v>
      </c>
      <c r="I172" s="235"/>
      <c r="J172" s="230"/>
      <c r="K172" s="230"/>
      <c r="L172" s="236"/>
      <c r="M172" s="237"/>
      <c r="N172" s="238"/>
      <c r="O172" s="238"/>
      <c r="P172" s="238"/>
      <c r="Q172" s="238"/>
      <c r="R172" s="238"/>
      <c r="S172" s="238"/>
      <c r="T172" s="23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0" t="s">
        <v>136</v>
      </c>
      <c r="AU172" s="240" t="s">
        <v>86</v>
      </c>
      <c r="AV172" s="13" t="s">
        <v>86</v>
      </c>
      <c r="AW172" s="13" t="s">
        <v>32</v>
      </c>
      <c r="AX172" s="13" t="s">
        <v>84</v>
      </c>
      <c r="AY172" s="240" t="s">
        <v>127</v>
      </c>
    </row>
    <row r="173" s="2" customFormat="1" ht="14.4" customHeight="1">
      <c r="A173" s="38"/>
      <c r="B173" s="39"/>
      <c r="C173" s="215" t="s">
        <v>243</v>
      </c>
      <c r="D173" s="215" t="s">
        <v>130</v>
      </c>
      <c r="E173" s="216" t="s">
        <v>244</v>
      </c>
      <c r="F173" s="217" t="s">
        <v>245</v>
      </c>
      <c r="G173" s="218" t="s">
        <v>197</v>
      </c>
      <c r="H173" s="219">
        <v>3</v>
      </c>
      <c r="I173" s="220"/>
      <c r="J173" s="221">
        <f>ROUND(I173*H173,2)</f>
        <v>0</v>
      </c>
      <c r="K173" s="222"/>
      <c r="L173" s="44"/>
      <c r="M173" s="223" t="s">
        <v>1</v>
      </c>
      <c r="N173" s="224" t="s">
        <v>41</v>
      </c>
      <c r="O173" s="91"/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7" t="s">
        <v>183</v>
      </c>
      <c r="AT173" s="227" t="s">
        <v>130</v>
      </c>
      <c r="AU173" s="227" t="s">
        <v>86</v>
      </c>
      <c r="AY173" s="17" t="s">
        <v>127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7" t="s">
        <v>84</v>
      </c>
      <c r="BK173" s="228">
        <f>ROUND(I173*H173,2)</f>
        <v>0</v>
      </c>
      <c r="BL173" s="17" t="s">
        <v>183</v>
      </c>
      <c r="BM173" s="227" t="s">
        <v>246</v>
      </c>
    </row>
    <row r="174" s="12" customFormat="1" ht="22.8" customHeight="1">
      <c r="A174" s="12"/>
      <c r="B174" s="199"/>
      <c r="C174" s="200"/>
      <c r="D174" s="201" t="s">
        <v>75</v>
      </c>
      <c r="E174" s="213" t="s">
        <v>247</v>
      </c>
      <c r="F174" s="213" t="s">
        <v>248</v>
      </c>
      <c r="G174" s="200"/>
      <c r="H174" s="200"/>
      <c r="I174" s="203"/>
      <c r="J174" s="214">
        <f>BK174</f>
        <v>0</v>
      </c>
      <c r="K174" s="200"/>
      <c r="L174" s="205"/>
      <c r="M174" s="206"/>
      <c r="N174" s="207"/>
      <c r="O174" s="207"/>
      <c r="P174" s="208">
        <f>SUM(P175:P202)</f>
        <v>0</v>
      </c>
      <c r="Q174" s="207"/>
      <c r="R174" s="208">
        <f>SUM(R175:R202)</f>
        <v>8.8027224400000019</v>
      </c>
      <c r="S174" s="207"/>
      <c r="T174" s="209">
        <f>SUM(T175:T202)</f>
        <v>1.4031800000000001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0" t="s">
        <v>86</v>
      </c>
      <c r="AT174" s="211" t="s">
        <v>75</v>
      </c>
      <c r="AU174" s="211" t="s">
        <v>84</v>
      </c>
      <c r="AY174" s="210" t="s">
        <v>127</v>
      </c>
      <c r="BK174" s="212">
        <f>SUM(BK175:BK202)</f>
        <v>0</v>
      </c>
    </row>
    <row r="175" s="2" customFormat="1" ht="24.15" customHeight="1">
      <c r="A175" s="38"/>
      <c r="B175" s="39"/>
      <c r="C175" s="215" t="s">
        <v>249</v>
      </c>
      <c r="D175" s="215" t="s">
        <v>130</v>
      </c>
      <c r="E175" s="216" t="s">
        <v>250</v>
      </c>
      <c r="F175" s="217" t="s">
        <v>251</v>
      </c>
      <c r="G175" s="218" t="s">
        <v>252</v>
      </c>
      <c r="H175" s="219">
        <v>10.593999999999999</v>
      </c>
      <c r="I175" s="220"/>
      <c r="J175" s="221">
        <f>ROUND(I175*H175,2)</f>
        <v>0</v>
      </c>
      <c r="K175" s="222"/>
      <c r="L175" s="44"/>
      <c r="M175" s="223" t="s">
        <v>1</v>
      </c>
      <c r="N175" s="224" t="s">
        <v>41</v>
      </c>
      <c r="O175" s="91"/>
      <c r="P175" s="225">
        <f>O175*H175</f>
        <v>0</v>
      </c>
      <c r="Q175" s="225">
        <v>0.00189</v>
      </c>
      <c r="R175" s="225">
        <f>Q175*H175</f>
        <v>0.020022659999999998</v>
      </c>
      <c r="S175" s="225">
        <v>0</v>
      </c>
      <c r="T175" s="22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7" t="s">
        <v>183</v>
      </c>
      <c r="AT175" s="227" t="s">
        <v>130</v>
      </c>
      <c r="AU175" s="227" t="s">
        <v>86</v>
      </c>
      <c r="AY175" s="17" t="s">
        <v>127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7" t="s">
        <v>84</v>
      </c>
      <c r="BK175" s="228">
        <f>ROUND(I175*H175,2)</f>
        <v>0</v>
      </c>
      <c r="BL175" s="17" t="s">
        <v>183</v>
      </c>
      <c r="BM175" s="227" t="s">
        <v>253</v>
      </c>
    </row>
    <row r="176" s="2" customFormat="1" ht="24.15" customHeight="1">
      <c r="A176" s="38"/>
      <c r="B176" s="39"/>
      <c r="C176" s="215" t="s">
        <v>254</v>
      </c>
      <c r="D176" s="215" t="s">
        <v>130</v>
      </c>
      <c r="E176" s="216" t="s">
        <v>255</v>
      </c>
      <c r="F176" s="217" t="s">
        <v>256</v>
      </c>
      <c r="G176" s="218" t="s">
        <v>182</v>
      </c>
      <c r="H176" s="219">
        <v>44.200000000000003</v>
      </c>
      <c r="I176" s="220"/>
      <c r="J176" s="221">
        <f>ROUND(I176*H176,2)</f>
        <v>0</v>
      </c>
      <c r="K176" s="222"/>
      <c r="L176" s="44"/>
      <c r="M176" s="223" t="s">
        <v>1</v>
      </c>
      <c r="N176" s="224" t="s">
        <v>41</v>
      </c>
      <c r="O176" s="91"/>
      <c r="P176" s="225">
        <f>O176*H176</f>
        <v>0</v>
      </c>
      <c r="Q176" s="225">
        <v>0</v>
      </c>
      <c r="R176" s="225">
        <f>Q176*H176</f>
        <v>0</v>
      </c>
      <c r="S176" s="225">
        <v>0.012319999999999999</v>
      </c>
      <c r="T176" s="226">
        <f>S176*H176</f>
        <v>0.54454400000000003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7" t="s">
        <v>183</v>
      </c>
      <c r="AT176" s="227" t="s">
        <v>130</v>
      </c>
      <c r="AU176" s="227" t="s">
        <v>86</v>
      </c>
      <c r="AY176" s="17" t="s">
        <v>127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7" t="s">
        <v>84</v>
      </c>
      <c r="BK176" s="228">
        <f>ROUND(I176*H176,2)</f>
        <v>0</v>
      </c>
      <c r="BL176" s="17" t="s">
        <v>183</v>
      </c>
      <c r="BM176" s="227" t="s">
        <v>257</v>
      </c>
    </row>
    <row r="177" s="13" customFormat="1">
      <c r="A177" s="13"/>
      <c r="B177" s="229"/>
      <c r="C177" s="230"/>
      <c r="D177" s="231" t="s">
        <v>136</v>
      </c>
      <c r="E177" s="232" t="s">
        <v>1</v>
      </c>
      <c r="F177" s="233" t="s">
        <v>258</v>
      </c>
      <c r="G177" s="230"/>
      <c r="H177" s="234">
        <v>44.200000000000003</v>
      </c>
      <c r="I177" s="235"/>
      <c r="J177" s="230"/>
      <c r="K177" s="230"/>
      <c r="L177" s="236"/>
      <c r="M177" s="237"/>
      <c r="N177" s="238"/>
      <c r="O177" s="238"/>
      <c r="P177" s="238"/>
      <c r="Q177" s="238"/>
      <c r="R177" s="238"/>
      <c r="S177" s="238"/>
      <c r="T177" s="23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0" t="s">
        <v>136</v>
      </c>
      <c r="AU177" s="240" t="s">
        <v>86</v>
      </c>
      <c r="AV177" s="13" t="s">
        <v>86</v>
      </c>
      <c r="AW177" s="13" t="s">
        <v>32</v>
      </c>
      <c r="AX177" s="13" t="s">
        <v>84</v>
      </c>
      <c r="AY177" s="240" t="s">
        <v>127</v>
      </c>
    </row>
    <row r="178" s="2" customFormat="1" ht="24.15" customHeight="1">
      <c r="A178" s="38"/>
      <c r="B178" s="39"/>
      <c r="C178" s="215" t="s">
        <v>259</v>
      </c>
      <c r="D178" s="215" t="s">
        <v>130</v>
      </c>
      <c r="E178" s="216" t="s">
        <v>260</v>
      </c>
      <c r="F178" s="217" t="s">
        <v>261</v>
      </c>
      <c r="G178" s="218" t="s">
        <v>182</v>
      </c>
      <c r="H178" s="219">
        <v>94.200000000000003</v>
      </c>
      <c r="I178" s="220"/>
      <c r="J178" s="221">
        <f>ROUND(I178*H178,2)</f>
        <v>0</v>
      </c>
      <c r="K178" s="222"/>
      <c r="L178" s="44"/>
      <c r="M178" s="223" t="s">
        <v>1</v>
      </c>
      <c r="N178" s="224" t="s">
        <v>41</v>
      </c>
      <c r="O178" s="91"/>
      <c r="P178" s="225">
        <f>O178*H178</f>
        <v>0</v>
      </c>
      <c r="Q178" s="225">
        <v>0.01363</v>
      </c>
      <c r="R178" s="225">
        <f>Q178*H178</f>
        <v>1.283946</v>
      </c>
      <c r="S178" s="225">
        <v>0</v>
      </c>
      <c r="T178" s="22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7" t="s">
        <v>183</v>
      </c>
      <c r="AT178" s="227" t="s">
        <v>130</v>
      </c>
      <c r="AU178" s="227" t="s">
        <v>86</v>
      </c>
      <c r="AY178" s="17" t="s">
        <v>127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7" t="s">
        <v>84</v>
      </c>
      <c r="BK178" s="228">
        <f>ROUND(I178*H178,2)</f>
        <v>0</v>
      </c>
      <c r="BL178" s="17" t="s">
        <v>183</v>
      </c>
      <c r="BM178" s="227" t="s">
        <v>262</v>
      </c>
    </row>
    <row r="179" s="13" customFormat="1">
      <c r="A179" s="13"/>
      <c r="B179" s="229"/>
      <c r="C179" s="230"/>
      <c r="D179" s="231" t="s">
        <v>136</v>
      </c>
      <c r="E179" s="232" t="s">
        <v>1</v>
      </c>
      <c r="F179" s="233" t="s">
        <v>263</v>
      </c>
      <c r="G179" s="230"/>
      <c r="H179" s="234">
        <v>94.200000000000003</v>
      </c>
      <c r="I179" s="235"/>
      <c r="J179" s="230"/>
      <c r="K179" s="230"/>
      <c r="L179" s="236"/>
      <c r="M179" s="237"/>
      <c r="N179" s="238"/>
      <c r="O179" s="238"/>
      <c r="P179" s="238"/>
      <c r="Q179" s="238"/>
      <c r="R179" s="238"/>
      <c r="S179" s="238"/>
      <c r="T179" s="23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0" t="s">
        <v>136</v>
      </c>
      <c r="AU179" s="240" t="s">
        <v>86</v>
      </c>
      <c r="AV179" s="13" t="s">
        <v>86</v>
      </c>
      <c r="AW179" s="13" t="s">
        <v>32</v>
      </c>
      <c r="AX179" s="13" t="s">
        <v>84</v>
      </c>
      <c r="AY179" s="240" t="s">
        <v>127</v>
      </c>
    </row>
    <row r="180" s="2" customFormat="1" ht="24.15" customHeight="1">
      <c r="A180" s="38"/>
      <c r="B180" s="39"/>
      <c r="C180" s="215" t="s">
        <v>264</v>
      </c>
      <c r="D180" s="215" t="s">
        <v>130</v>
      </c>
      <c r="E180" s="216" t="s">
        <v>265</v>
      </c>
      <c r="F180" s="217" t="s">
        <v>266</v>
      </c>
      <c r="G180" s="218" t="s">
        <v>133</v>
      </c>
      <c r="H180" s="219">
        <v>361.54000000000002</v>
      </c>
      <c r="I180" s="220"/>
      <c r="J180" s="221">
        <f>ROUND(I180*H180,2)</f>
        <v>0</v>
      </c>
      <c r="K180" s="222"/>
      <c r="L180" s="44"/>
      <c r="M180" s="223" t="s">
        <v>1</v>
      </c>
      <c r="N180" s="224" t="s">
        <v>41</v>
      </c>
      <c r="O180" s="91"/>
      <c r="P180" s="225">
        <f>O180*H180</f>
        <v>0</v>
      </c>
      <c r="Q180" s="225">
        <v>0</v>
      </c>
      <c r="R180" s="225">
        <f>Q180*H180</f>
        <v>0</v>
      </c>
      <c r="S180" s="225">
        <v>0</v>
      </c>
      <c r="T180" s="22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7" t="s">
        <v>183</v>
      </c>
      <c r="AT180" s="227" t="s">
        <v>130</v>
      </c>
      <c r="AU180" s="227" t="s">
        <v>86</v>
      </c>
      <c r="AY180" s="17" t="s">
        <v>127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7" t="s">
        <v>84</v>
      </c>
      <c r="BK180" s="228">
        <f>ROUND(I180*H180,2)</f>
        <v>0</v>
      </c>
      <c r="BL180" s="17" t="s">
        <v>183</v>
      </c>
      <c r="BM180" s="227" t="s">
        <v>267</v>
      </c>
    </row>
    <row r="181" s="13" customFormat="1">
      <c r="A181" s="13"/>
      <c r="B181" s="229"/>
      <c r="C181" s="230"/>
      <c r="D181" s="231" t="s">
        <v>136</v>
      </c>
      <c r="E181" s="232" t="s">
        <v>1</v>
      </c>
      <c r="F181" s="233" t="s">
        <v>268</v>
      </c>
      <c r="G181" s="230"/>
      <c r="H181" s="234">
        <v>245.34</v>
      </c>
      <c r="I181" s="235"/>
      <c r="J181" s="230"/>
      <c r="K181" s="230"/>
      <c r="L181" s="236"/>
      <c r="M181" s="237"/>
      <c r="N181" s="238"/>
      <c r="O181" s="238"/>
      <c r="P181" s="238"/>
      <c r="Q181" s="238"/>
      <c r="R181" s="238"/>
      <c r="S181" s="238"/>
      <c r="T181" s="23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0" t="s">
        <v>136</v>
      </c>
      <c r="AU181" s="240" t="s">
        <v>86</v>
      </c>
      <c r="AV181" s="13" t="s">
        <v>86</v>
      </c>
      <c r="AW181" s="13" t="s">
        <v>32</v>
      </c>
      <c r="AX181" s="13" t="s">
        <v>76</v>
      </c>
      <c r="AY181" s="240" t="s">
        <v>127</v>
      </c>
    </row>
    <row r="182" s="13" customFormat="1">
      <c r="A182" s="13"/>
      <c r="B182" s="229"/>
      <c r="C182" s="230"/>
      <c r="D182" s="231" t="s">
        <v>136</v>
      </c>
      <c r="E182" s="232" t="s">
        <v>1</v>
      </c>
      <c r="F182" s="233" t="s">
        <v>269</v>
      </c>
      <c r="G182" s="230"/>
      <c r="H182" s="234">
        <v>46.799999999999997</v>
      </c>
      <c r="I182" s="235"/>
      <c r="J182" s="230"/>
      <c r="K182" s="230"/>
      <c r="L182" s="236"/>
      <c r="M182" s="237"/>
      <c r="N182" s="238"/>
      <c r="O182" s="238"/>
      <c r="P182" s="238"/>
      <c r="Q182" s="238"/>
      <c r="R182" s="238"/>
      <c r="S182" s="238"/>
      <c r="T182" s="23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0" t="s">
        <v>136</v>
      </c>
      <c r="AU182" s="240" t="s">
        <v>86</v>
      </c>
      <c r="AV182" s="13" t="s">
        <v>86</v>
      </c>
      <c r="AW182" s="13" t="s">
        <v>32</v>
      </c>
      <c r="AX182" s="13" t="s">
        <v>76</v>
      </c>
      <c r="AY182" s="240" t="s">
        <v>127</v>
      </c>
    </row>
    <row r="183" s="13" customFormat="1">
      <c r="A183" s="13"/>
      <c r="B183" s="229"/>
      <c r="C183" s="230"/>
      <c r="D183" s="231" t="s">
        <v>136</v>
      </c>
      <c r="E183" s="232" t="s">
        <v>1</v>
      </c>
      <c r="F183" s="233" t="s">
        <v>270</v>
      </c>
      <c r="G183" s="230"/>
      <c r="H183" s="234">
        <v>69.400000000000006</v>
      </c>
      <c r="I183" s="235"/>
      <c r="J183" s="230"/>
      <c r="K183" s="230"/>
      <c r="L183" s="236"/>
      <c r="M183" s="237"/>
      <c r="N183" s="238"/>
      <c r="O183" s="238"/>
      <c r="P183" s="238"/>
      <c r="Q183" s="238"/>
      <c r="R183" s="238"/>
      <c r="S183" s="238"/>
      <c r="T183" s="23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0" t="s">
        <v>136</v>
      </c>
      <c r="AU183" s="240" t="s">
        <v>86</v>
      </c>
      <c r="AV183" s="13" t="s">
        <v>86</v>
      </c>
      <c r="AW183" s="13" t="s">
        <v>32</v>
      </c>
      <c r="AX183" s="13" t="s">
        <v>76</v>
      </c>
      <c r="AY183" s="240" t="s">
        <v>127</v>
      </c>
    </row>
    <row r="184" s="14" customFormat="1">
      <c r="A184" s="14"/>
      <c r="B184" s="241"/>
      <c r="C184" s="242"/>
      <c r="D184" s="231" t="s">
        <v>136</v>
      </c>
      <c r="E184" s="243" t="s">
        <v>1</v>
      </c>
      <c r="F184" s="244" t="s">
        <v>139</v>
      </c>
      <c r="G184" s="242"/>
      <c r="H184" s="245">
        <v>361.53999999999996</v>
      </c>
      <c r="I184" s="246"/>
      <c r="J184" s="242"/>
      <c r="K184" s="242"/>
      <c r="L184" s="247"/>
      <c r="M184" s="248"/>
      <c r="N184" s="249"/>
      <c r="O184" s="249"/>
      <c r="P184" s="249"/>
      <c r="Q184" s="249"/>
      <c r="R184" s="249"/>
      <c r="S184" s="249"/>
      <c r="T184" s="25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1" t="s">
        <v>136</v>
      </c>
      <c r="AU184" s="251" t="s">
        <v>86</v>
      </c>
      <c r="AV184" s="14" t="s">
        <v>134</v>
      </c>
      <c r="AW184" s="14" t="s">
        <v>32</v>
      </c>
      <c r="AX184" s="14" t="s">
        <v>84</v>
      </c>
      <c r="AY184" s="251" t="s">
        <v>127</v>
      </c>
    </row>
    <row r="185" s="2" customFormat="1" ht="14.4" customHeight="1">
      <c r="A185" s="38"/>
      <c r="B185" s="39"/>
      <c r="C185" s="252" t="s">
        <v>271</v>
      </c>
      <c r="D185" s="252" t="s">
        <v>187</v>
      </c>
      <c r="E185" s="253" t="s">
        <v>272</v>
      </c>
      <c r="F185" s="254" t="s">
        <v>273</v>
      </c>
      <c r="G185" s="255" t="s">
        <v>252</v>
      </c>
      <c r="H185" s="256">
        <v>9.5449999999999999</v>
      </c>
      <c r="I185" s="257"/>
      <c r="J185" s="258">
        <f>ROUND(I185*H185,2)</f>
        <v>0</v>
      </c>
      <c r="K185" s="259"/>
      <c r="L185" s="260"/>
      <c r="M185" s="261" t="s">
        <v>1</v>
      </c>
      <c r="N185" s="262" t="s">
        <v>41</v>
      </c>
      <c r="O185" s="91"/>
      <c r="P185" s="225">
        <f>O185*H185</f>
        <v>0</v>
      </c>
      <c r="Q185" s="225">
        <v>0.55000000000000004</v>
      </c>
      <c r="R185" s="225">
        <f>Q185*H185</f>
        <v>5.2497500000000006</v>
      </c>
      <c r="S185" s="225">
        <v>0</v>
      </c>
      <c r="T185" s="22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7" t="s">
        <v>191</v>
      </c>
      <c r="AT185" s="227" t="s">
        <v>187</v>
      </c>
      <c r="AU185" s="227" t="s">
        <v>86</v>
      </c>
      <c r="AY185" s="17" t="s">
        <v>127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7" t="s">
        <v>84</v>
      </c>
      <c r="BK185" s="228">
        <f>ROUND(I185*H185,2)</f>
        <v>0</v>
      </c>
      <c r="BL185" s="17" t="s">
        <v>183</v>
      </c>
      <c r="BM185" s="227" t="s">
        <v>274</v>
      </c>
    </row>
    <row r="186" s="13" customFormat="1">
      <c r="A186" s="13"/>
      <c r="B186" s="229"/>
      <c r="C186" s="230"/>
      <c r="D186" s="231" t="s">
        <v>136</v>
      </c>
      <c r="E186" s="232" t="s">
        <v>1</v>
      </c>
      <c r="F186" s="233" t="s">
        <v>275</v>
      </c>
      <c r="G186" s="230"/>
      <c r="H186" s="234">
        <v>9.5449999999999999</v>
      </c>
      <c r="I186" s="235"/>
      <c r="J186" s="230"/>
      <c r="K186" s="230"/>
      <c r="L186" s="236"/>
      <c r="M186" s="237"/>
      <c r="N186" s="238"/>
      <c r="O186" s="238"/>
      <c r="P186" s="238"/>
      <c r="Q186" s="238"/>
      <c r="R186" s="238"/>
      <c r="S186" s="238"/>
      <c r="T186" s="23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0" t="s">
        <v>136</v>
      </c>
      <c r="AU186" s="240" t="s">
        <v>86</v>
      </c>
      <c r="AV186" s="13" t="s">
        <v>86</v>
      </c>
      <c r="AW186" s="13" t="s">
        <v>32</v>
      </c>
      <c r="AX186" s="13" t="s">
        <v>84</v>
      </c>
      <c r="AY186" s="240" t="s">
        <v>127</v>
      </c>
    </row>
    <row r="187" s="2" customFormat="1" ht="24.15" customHeight="1">
      <c r="A187" s="38"/>
      <c r="B187" s="39"/>
      <c r="C187" s="215" t="s">
        <v>276</v>
      </c>
      <c r="D187" s="215" t="s">
        <v>130</v>
      </c>
      <c r="E187" s="216" t="s">
        <v>277</v>
      </c>
      <c r="F187" s="217" t="s">
        <v>278</v>
      </c>
      <c r="G187" s="218" t="s">
        <v>182</v>
      </c>
      <c r="H187" s="219">
        <v>73.200000000000003</v>
      </c>
      <c r="I187" s="220"/>
      <c r="J187" s="221">
        <f>ROUND(I187*H187,2)</f>
        <v>0</v>
      </c>
      <c r="K187" s="222"/>
      <c r="L187" s="44"/>
      <c r="M187" s="223" t="s">
        <v>1</v>
      </c>
      <c r="N187" s="224" t="s">
        <v>41</v>
      </c>
      <c r="O187" s="91"/>
      <c r="P187" s="225">
        <f>O187*H187</f>
        <v>0</v>
      </c>
      <c r="Q187" s="225">
        <v>0</v>
      </c>
      <c r="R187" s="225">
        <f>Q187*H187</f>
        <v>0</v>
      </c>
      <c r="S187" s="225">
        <v>0.011730000000000001</v>
      </c>
      <c r="T187" s="226">
        <f>S187*H187</f>
        <v>0.85863600000000007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7" t="s">
        <v>183</v>
      </c>
      <c r="AT187" s="227" t="s">
        <v>130</v>
      </c>
      <c r="AU187" s="227" t="s">
        <v>86</v>
      </c>
      <c r="AY187" s="17" t="s">
        <v>127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7" t="s">
        <v>84</v>
      </c>
      <c r="BK187" s="228">
        <f>ROUND(I187*H187,2)</f>
        <v>0</v>
      </c>
      <c r="BL187" s="17" t="s">
        <v>183</v>
      </c>
      <c r="BM187" s="227" t="s">
        <v>279</v>
      </c>
    </row>
    <row r="188" s="13" customFormat="1">
      <c r="A188" s="13"/>
      <c r="B188" s="229"/>
      <c r="C188" s="230"/>
      <c r="D188" s="231" t="s">
        <v>136</v>
      </c>
      <c r="E188" s="232" t="s">
        <v>1</v>
      </c>
      <c r="F188" s="233" t="s">
        <v>280</v>
      </c>
      <c r="G188" s="230"/>
      <c r="H188" s="234">
        <v>73.200000000000003</v>
      </c>
      <c r="I188" s="235"/>
      <c r="J188" s="230"/>
      <c r="K188" s="230"/>
      <c r="L188" s="236"/>
      <c r="M188" s="237"/>
      <c r="N188" s="238"/>
      <c r="O188" s="238"/>
      <c r="P188" s="238"/>
      <c r="Q188" s="238"/>
      <c r="R188" s="238"/>
      <c r="S188" s="238"/>
      <c r="T188" s="23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0" t="s">
        <v>136</v>
      </c>
      <c r="AU188" s="240" t="s">
        <v>86</v>
      </c>
      <c r="AV188" s="13" t="s">
        <v>86</v>
      </c>
      <c r="AW188" s="13" t="s">
        <v>32</v>
      </c>
      <c r="AX188" s="13" t="s">
        <v>84</v>
      </c>
      <c r="AY188" s="240" t="s">
        <v>127</v>
      </c>
    </row>
    <row r="189" s="2" customFormat="1" ht="24.15" customHeight="1">
      <c r="A189" s="38"/>
      <c r="B189" s="39"/>
      <c r="C189" s="215" t="s">
        <v>281</v>
      </c>
      <c r="D189" s="215" t="s">
        <v>130</v>
      </c>
      <c r="E189" s="216" t="s">
        <v>282</v>
      </c>
      <c r="F189" s="217" t="s">
        <v>283</v>
      </c>
      <c r="G189" s="218" t="s">
        <v>182</v>
      </c>
      <c r="H189" s="219">
        <v>361.54000000000002</v>
      </c>
      <c r="I189" s="220"/>
      <c r="J189" s="221">
        <f>ROUND(I189*H189,2)</f>
        <v>0</v>
      </c>
      <c r="K189" s="222"/>
      <c r="L189" s="44"/>
      <c r="M189" s="223" t="s">
        <v>1</v>
      </c>
      <c r="N189" s="224" t="s">
        <v>41</v>
      </c>
      <c r="O189" s="91"/>
      <c r="P189" s="225">
        <f>O189*H189</f>
        <v>0</v>
      </c>
      <c r="Q189" s="225">
        <v>0</v>
      </c>
      <c r="R189" s="225">
        <f>Q189*H189</f>
        <v>0</v>
      </c>
      <c r="S189" s="225">
        <v>0</v>
      </c>
      <c r="T189" s="22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7" t="s">
        <v>183</v>
      </c>
      <c r="AT189" s="227" t="s">
        <v>130</v>
      </c>
      <c r="AU189" s="227" t="s">
        <v>86</v>
      </c>
      <c r="AY189" s="17" t="s">
        <v>127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7" t="s">
        <v>84</v>
      </c>
      <c r="BK189" s="228">
        <f>ROUND(I189*H189,2)</f>
        <v>0</v>
      </c>
      <c r="BL189" s="17" t="s">
        <v>183</v>
      </c>
      <c r="BM189" s="227" t="s">
        <v>284</v>
      </c>
    </row>
    <row r="190" s="13" customFormat="1">
      <c r="A190" s="13"/>
      <c r="B190" s="229"/>
      <c r="C190" s="230"/>
      <c r="D190" s="231" t="s">
        <v>136</v>
      </c>
      <c r="E190" s="232" t="s">
        <v>1</v>
      </c>
      <c r="F190" s="233" t="s">
        <v>268</v>
      </c>
      <c r="G190" s="230"/>
      <c r="H190" s="234">
        <v>245.34</v>
      </c>
      <c r="I190" s="235"/>
      <c r="J190" s="230"/>
      <c r="K190" s="230"/>
      <c r="L190" s="236"/>
      <c r="M190" s="237"/>
      <c r="N190" s="238"/>
      <c r="O190" s="238"/>
      <c r="P190" s="238"/>
      <c r="Q190" s="238"/>
      <c r="R190" s="238"/>
      <c r="S190" s="238"/>
      <c r="T190" s="23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0" t="s">
        <v>136</v>
      </c>
      <c r="AU190" s="240" t="s">
        <v>86</v>
      </c>
      <c r="AV190" s="13" t="s">
        <v>86</v>
      </c>
      <c r="AW190" s="13" t="s">
        <v>32</v>
      </c>
      <c r="AX190" s="13" t="s">
        <v>76</v>
      </c>
      <c r="AY190" s="240" t="s">
        <v>127</v>
      </c>
    </row>
    <row r="191" s="13" customFormat="1">
      <c r="A191" s="13"/>
      <c r="B191" s="229"/>
      <c r="C191" s="230"/>
      <c r="D191" s="231" t="s">
        <v>136</v>
      </c>
      <c r="E191" s="232" t="s">
        <v>1</v>
      </c>
      <c r="F191" s="233" t="s">
        <v>269</v>
      </c>
      <c r="G191" s="230"/>
      <c r="H191" s="234">
        <v>46.799999999999997</v>
      </c>
      <c r="I191" s="235"/>
      <c r="J191" s="230"/>
      <c r="K191" s="230"/>
      <c r="L191" s="236"/>
      <c r="M191" s="237"/>
      <c r="N191" s="238"/>
      <c r="O191" s="238"/>
      <c r="P191" s="238"/>
      <c r="Q191" s="238"/>
      <c r="R191" s="238"/>
      <c r="S191" s="238"/>
      <c r="T191" s="23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0" t="s">
        <v>136</v>
      </c>
      <c r="AU191" s="240" t="s">
        <v>86</v>
      </c>
      <c r="AV191" s="13" t="s">
        <v>86</v>
      </c>
      <c r="AW191" s="13" t="s">
        <v>32</v>
      </c>
      <c r="AX191" s="13" t="s">
        <v>76</v>
      </c>
      <c r="AY191" s="240" t="s">
        <v>127</v>
      </c>
    </row>
    <row r="192" s="13" customFormat="1">
      <c r="A192" s="13"/>
      <c r="B192" s="229"/>
      <c r="C192" s="230"/>
      <c r="D192" s="231" t="s">
        <v>136</v>
      </c>
      <c r="E192" s="232" t="s">
        <v>1</v>
      </c>
      <c r="F192" s="233" t="s">
        <v>270</v>
      </c>
      <c r="G192" s="230"/>
      <c r="H192" s="234">
        <v>69.400000000000006</v>
      </c>
      <c r="I192" s="235"/>
      <c r="J192" s="230"/>
      <c r="K192" s="230"/>
      <c r="L192" s="236"/>
      <c r="M192" s="237"/>
      <c r="N192" s="238"/>
      <c r="O192" s="238"/>
      <c r="P192" s="238"/>
      <c r="Q192" s="238"/>
      <c r="R192" s="238"/>
      <c r="S192" s="238"/>
      <c r="T192" s="23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0" t="s">
        <v>136</v>
      </c>
      <c r="AU192" s="240" t="s">
        <v>86</v>
      </c>
      <c r="AV192" s="13" t="s">
        <v>86</v>
      </c>
      <c r="AW192" s="13" t="s">
        <v>32</v>
      </c>
      <c r="AX192" s="13" t="s">
        <v>76</v>
      </c>
      <c r="AY192" s="240" t="s">
        <v>127</v>
      </c>
    </row>
    <row r="193" s="14" customFormat="1">
      <c r="A193" s="14"/>
      <c r="B193" s="241"/>
      <c r="C193" s="242"/>
      <c r="D193" s="231" t="s">
        <v>136</v>
      </c>
      <c r="E193" s="243" t="s">
        <v>1</v>
      </c>
      <c r="F193" s="244" t="s">
        <v>139</v>
      </c>
      <c r="G193" s="242"/>
      <c r="H193" s="245">
        <v>361.53999999999996</v>
      </c>
      <c r="I193" s="246"/>
      <c r="J193" s="242"/>
      <c r="K193" s="242"/>
      <c r="L193" s="247"/>
      <c r="M193" s="248"/>
      <c r="N193" s="249"/>
      <c r="O193" s="249"/>
      <c r="P193" s="249"/>
      <c r="Q193" s="249"/>
      <c r="R193" s="249"/>
      <c r="S193" s="249"/>
      <c r="T193" s="25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1" t="s">
        <v>136</v>
      </c>
      <c r="AU193" s="251" t="s">
        <v>86</v>
      </c>
      <c r="AV193" s="14" t="s">
        <v>134</v>
      </c>
      <c r="AW193" s="14" t="s">
        <v>32</v>
      </c>
      <c r="AX193" s="14" t="s">
        <v>84</v>
      </c>
      <c r="AY193" s="251" t="s">
        <v>127</v>
      </c>
    </row>
    <row r="194" s="2" customFormat="1" ht="14.4" customHeight="1">
      <c r="A194" s="38"/>
      <c r="B194" s="39"/>
      <c r="C194" s="252" t="s">
        <v>285</v>
      </c>
      <c r="D194" s="252" t="s">
        <v>187</v>
      </c>
      <c r="E194" s="253" t="s">
        <v>286</v>
      </c>
      <c r="F194" s="254" t="s">
        <v>287</v>
      </c>
      <c r="G194" s="255" t="s">
        <v>252</v>
      </c>
      <c r="H194" s="256">
        <v>1.0489999999999999</v>
      </c>
      <c r="I194" s="257"/>
      <c r="J194" s="258">
        <f>ROUND(I194*H194,2)</f>
        <v>0</v>
      </c>
      <c r="K194" s="259"/>
      <c r="L194" s="260"/>
      <c r="M194" s="261" t="s">
        <v>1</v>
      </c>
      <c r="N194" s="262" t="s">
        <v>41</v>
      </c>
      <c r="O194" s="91"/>
      <c r="P194" s="225">
        <f>O194*H194</f>
        <v>0</v>
      </c>
      <c r="Q194" s="225">
        <v>0.55000000000000004</v>
      </c>
      <c r="R194" s="225">
        <f>Q194*H194</f>
        <v>0.57694999999999996</v>
      </c>
      <c r="S194" s="225">
        <v>0</v>
      </c>
      <c r="T194" s="226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7" t="s">
        <v>191</v>
      </c>
      <c r="AT194" s="227" t="s">
        <v>187</v>
      </c>
      <c r="AU194" s="227" t="s">
        <v>86</v>
      </c>
      <c r="AY194" s="17" t="s">
        <v>127</v>
      </c>
      <c r="BE194" s="228">
        <f>IF(N194="základní",J194,0)</f>
        <v>0</v>
      </c>
      <c r="BF194" s="228">
        <f>IF(N194="snížená",J194,0)</f>
        <v>0</v>
      </c>
      <c r="BG194" s="228">
        <f>IF(N194="zákl. přenesená",J194,0)</f>
        <v>0</v>
      </c>
      <c r="BH194" s="228">
        <f>IF(N194="sníž. přenesená",J194,0)</f>
        <v>0</v>
      </c>
      <c r="BI194" s="228">
        <f>IF(N194="nulová",J194,0)</f>
        <v>0</v>
      </c>
      <c r="BJ194" s="17" t="s">
        <v>84</v>
      </c>
      <c r="BK194" s="228">
        <f>ROUND(I194*H194,2)</f>
        <v>0</v>
      </c>
      <c r="BL194" s="17" t="s">
        <v>183</v>
      </c>
      <c r="BM194" s="227" t="s">
        <v>288</v>
      </c>
    </row>
    <row r="195" s="13" customFormat="1">
      <c r="A195" s="13"/>
      <c r="B195" s="229"/>
      <c r="C195" s="230"/>
      <c r="D195" s="231" t="s">
        <v>136</v>
      </c>
      <c r="E195" s="232" t="s">
        <v>1</v>
      </c>
      <c r="F195" s="233" t="s">
        <v>289</v>
      </c>
      <c r="G195" s="230"/>
      <c r="H195" s="234">
        <v>0.95399999999999996</v>
      </c>
      <c r="I195" s="235"/>
      <c r="J195" s="230"/>
      <c r="K195" s="230"/>
      <c r="L195" s="236"/>
      <c r="M195" s="237"/>
      <c r="N195" s="238"/>
      <c r="O195" s="238"/>
      <c r="P195" s="238"/>
      <c r="Q195" s="238"/>
      <c r="R195" s="238"/>
      <c r="S195" s="238"/>
      <c r="T195" s="23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0" t="s">
        <v>136</v>
      </c>
      <c r="AU195" s="240" t="s">
        <v>86</v>
      </c>
      <c r="AV195" s="13" t="s">
        <v>86</v>
      </c>
      <c r="AW195" s="13" t="s">
        <v>32</v>
      </c>
      <c r="AX195" s="13" t="s">
        <v>84</v>
      </c>
      <c r="AY195" s="240" t="s">
        <v>127</v>
      </c>
    </row>
    <row r="196" s="13" customFormat="1">
      <c r="A196" s="13"/>
      <c r="B196" s="229"/>
      <c r="C196" s="230"/>
      <c r="D196" s="231" t="s">
        <v>136</v>
      </c>
      <c r="E196" s="230"/>
      <c r="F196" s="233" t="s">
        <v>290</v>
      </c>
      <c r="G196" s="230"/>
      <c r="H196" s="234">
        <v>1.0489999999999999</v>
      </c>
      <c r="I196" s="235"/>
      <c r="J196" s="230"/>
      <c r="K196" s="230"/>
      <c r="L196" s="236"/>
      <c r="M196" s="237"/>
      <c r="N196" s="238"/>
      <c r="O196" s="238"/>
      <c r="P196" s="238"/>
      <c r="Q196" s="238"/>
      <c r="R196" s="238"/>
      <c r="S196" s="238"/>
      <c r="T196" s="23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0" t="s">
        <v>136</v>
      </c>
      <c r="AU196" s="240" t="s">
        <v>86</v>
      </c>
      <c r="AV196" s="13" t="s">
        <v>86</v>
      </c>
      <c r="AW196" s="13" t="s">
        <v>4</v>
      </c>
      <c r="AX196" s="13" t="s">
        <v>84</v>
      </c>
      <c r="AY196" s="240" t="s">
        <v>127</v>
      </c>
    </row>
    <row r="197" s="2" customFormat="1" ht="24.15" customHeight="1">
      <c r="A197" s="38"/>
      <c r="B197" s="39"/>
      <c r="C197" s="215" t="s">
        <v>291</v>
      </c>
      <c r="D197" s="215" t="s">
        <v>130</v>
      </c>
      <c r="E197" s="216" t="s">
        <v>292</v>
      </c>
      <c r="F197" s="217" t="s">
        <v>293</v>
      </c>
      <c r="G197" s="218" t="s">
        <v>133</v>
      </c>
      <c r="H197" s="219">
        <v>73.200000000000003</v>
      </c>
      <c r="I197" s="220"/>
      <c r="J197" s="221">
        <f>ROUND(I197*H197,2)</f>
        <v>0</v>
      </c>
      <c r="K197" s="222"/>
      <c r="L197" s="44"/>
      <c r="M197" s="223" t="s">
        <v>1</v>
      </c>
      <c r="N197" s="224" t="s">
        <v>41</v>
      </c>
      <c r="O197" s="91"/>
      <c r="P197" s="225">
        <f>O197*H197</f>
        <v>0</v>
      </c>
      <c r="Q197" s="225">
        <v>0.019460000000000002</v>
      </c>
      <c r="R197" s="225">
        <f>Q197*H197</f>
        <v>1.4244720000000002</v>
      </c>
      <c r="S197" s="225">
        <v>0</v>
      </c>
      <c r="T197" s="226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7" t="s">
        <v>183</v>
      </c>
      <c r="AT197" s="227" t="s">
        <v>130</v>
      </c>
      <c r="AU197" s="227" t="s">
        <v>86</v>
      </c>
      <c r="AY197" s="17" t="s">
        <v>127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7" t="s">
        <v>84</v>
      </c>
      <c r="BK197" s="228">
        <f>ROUND(I197*H197,2)</f>
        <v>0</v>
      </c>
      <c r="BL197" s="17" t="s">
        <v>183</v>
      </c>
      <c r="BM197" s="227" t="s">
        <v>294</v>
      </c>
    </row>
    <row r="198" s="2" customFormat="1" ht="24.15" customHeight="1">
      <c r="A198" s="38"/>
      <c r="B198" s="39"/>
      <c r="C198" s="215" t="s">
        <v>295</v>
      </c>
      <c r="D198" s="215" t="s">
        <v>130</v>
      </c>
      <c r="E198" s="216" t="s">
        <v>296</v>
      </c>
      <c r="F198" s="217" t="s">
        <v>297</v>
      </c>
      <c r="G198" s="218" t="s">
        <v>252</v>
      </c>
      <c r="H198" s="219">
        <v>10.593999999999999</v>
      </c>
      <c r="I198" s="220"/>
      <c r="J198" s="221">
        <f>ROUND(I198*H198,2)</f>
        <v>0</v>
      </c>
      <c r="K198" s="222"/>
      <c r="L198" s="44"/>
      <c r="M198" s="223" t="s">
        <v>1</v>
      </c>
      <c r="N198" s="224" t="s">
        <v>41</v>
      </c>
      <c r="O198" s="91"/>
      <c r="P198" s="225">
        <f>O198*H198</f>
        <v>0</v>
      </c>
      <c r="Q198" s="225">
        <v>0.023369999999999998</v>
      </c>
      <c r="R198" s="225">
        <f>Q198*H198</f>
        <v>0.24758177999999997</v>
      </c>
      <c r="S198" s="225">
        <v>0</v>
      </c>
      <c r="T198" s="226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7" t="s">
        <v>183</v>
      </c>
      <c r="AT198" s="227" t="s">
        <v>130</v>
      </c>
      <c r="AU198" s="227" t="s">
        <v>86</v>
      </c>
      <c r="AY198" s="17" t="s">
        <v>127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7" t="s">
        <v>84</v>
      </c>
      <c r="BK198" s="228">
        <f>ROUND(I198*H198,2)</f>
        <v>0</v>
      </c>
      <c r="BL198" s="17" t="s">
        <v>183</v>
      </c>
      <c r="BM198" s="227" t="s">
        <v>298</v>
      </c>
    </row>
    <row r="199" s="13" customFormat="1">
      <c r="A199" s="13"/>
      <c r="B199" s="229"/>
      <c r="C199" s="230"/>
      <c r="D199" s="231" t="s">
        <v>136</v>
      </c>
      <c r="E199" s="232" t="s">
        <v>1</v>
      </c>
      <c r="F199" s="233" t="s">
        <v>299</v>
      </c>
      <c r="G199" s="230"/>
      <c r="H199" s="234">
        <v>1.0489999999999999</v>
      </c>
      <c r="I199" s="235"/>
      <c r="J199" s="230"/>
      <c r="K199" s="230"/>
      <c r="L199" s="236"/>
      <c r="M199" s="237"/>
      <c r="N199" s="238"/>
      <c r="O199" s="238"/>
      <c r="P199" s="238"/>
      <c r="Q199" s="238"/>
      <c r="R199" s="238"/>
      <c r="S199" s="238"/>
      <c r="T199" s="23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0" t="s">
        <v>136</v>
      </c>
      <c r="AU199" s="240" t="s">
        <v>86</v>
      </c>
      <c r="AV199" s="13" t="s">
        <v>86</v>
      </c>
      <c r="AW199" s="13" t="s">
        <v>32</v>
      </c>
      <c r="AX199" s="13" t="s">
        <v>76</v>
      </c>
      <c r="AY199" s="240" t="s">
        <v>127</v>
      </c>
    </row>
    <row r="200" s="13" customFormat="1">
      <c r="A200" s="13"/>
      <c r="B200" s="229"/>
      <c r="C200" s="230"/>
      <c r="D200" s="231" t="s">
        <v>136</v>
      </c>
      <c r="E200" s="232" t="s">
        <v>1</v>
      </c>
      <c r="F200" s="233" t="s">
        <v>300</v>
      </c>
      <c r="G200" s="230"/>
      <c r="H200" s="234">
        <v>9.5449999999999999</v>
      </c>
      <c r="I200" s="235"/>
      <c r="J200" s="230"/>
      <c r="K200" s="230"/>
      <c r="L200" s="236"/>
      <c r="M200" s="237"/>
      <c r="N200" s="238"/>
      <c r="O200" s="238"/>
      <c r="P200" s="238"/>
      <c r="Q200" s="238"/>
      <c r="R200" s="238"/>
      <c r="S200" s="238"/>
      <c r="T200" s="23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0" t="s">
        <v>136</v>
      </c>
      <c r="AU200" s="240" t="s">
        <v>86</v>
      </c>
      <c r="AV200" s="13" t="s">
        <v>86</v>
      </c>
      <c r="AW200" s="13" t="s">
        <v>32</v>
      </c>
      <c r="AX200" s="13" t="s">
        <v>76</v>
      </c>
      <c r="AY200" s="240" t="s">
        <v>127</v>
      </c>
    </row>
    <row r="201" s="14" customFormat="1">
      <c r="A201" s="14"/>
      <c r="B201" s="241"/>
      <c r="C201" s="242"/>
      <c r="D201" s="231" t="s">
        <v>136</v>
      </c>
      <c r="E201" s="243" t="s">
        <v>1</v>
      </c>
      <c r="F201" s="244" t="s">
        <v>139</v>
      </c>
      <c r="G201" s="242"/>
      <c r="H201" s="245">
        <v>10.593999999999999</v>
      </c>
      <c r="I201" s="246"/>
      <c r="J201" s="242"/>
      <c r="K201" s="242"/>
      <c r="L201" s="247"/>
      <c r="M201" s="248"/>
      <c r="N201" s="249"/>
      <c r="O201" s="249"/>
      <c r="P201" s="249"/>
      <c r="Q201" s="249"/>
      <c r="R201" s="249"/>
      <c r="S201" s="249"/>
      <c r="T201" s="250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1" t="s">
        <v>136</v>
      </c>
      <c r="AU201" s="251" t="s">
        <v>86</v>
      </c>
      <c r="AV201" s="14" t="s">
        <v>134</v>
      </c>
      <c r="AW201" s="14" t="s">
        <v>32</v>
      </c>
      <c r="AX201" s="14" t="s">
        <v>84</v>
      </c>
      <c r="AY201" s="251" t="s">
        <v>127</v>
      </c>
    </row>
    <row r="202" s="2" customFormat="1" ht="24.15" customHeight="1">
      <c r="A202" s="38"/>
      <c r="B202" s="39"/>
      <c r="C202" s="215" t="s">
        <v>301</v>
      </c>
      <c r="D202" s="215" t="s">
        <v>130</v>
      </c>
      <c r="E202" s="216" t="s">
        <v>302</v>
      </c>
      <c r="F202" s="217" t="s">
        <v>303</v>
      </c>
      <c r="G202" s="218" t="s">
        <v>157</v>
      </c>
      <c r="H202" s="219">
        <v>8.8030000000000008</v>
      </c>
      <c r="I202" s="220"/>
      <c r="J202" s="221">
        <f>ROUND(I202*H202,2)</f>
        <v>0</v>
      </c>
      <c r="K202" s="222"/>
      <c r="L202" s="44"/>
      <c r="M202" s="223" t="s">
        <v>1</v>
      </c>
      <c r="N202" s="224" t="s">
        <v>41</v>
      </c>
      <c r="O202" s="91"/>
      <c r="P202" s="225">
        <f>O202*H202</f>
        <v>0</v>
      </c>
      <c r="Q202" s="225">
        <v>0</v>
      </c>
      <c r="R202" s="225">
        <f>Q202*H202</f>
        <v>0</v>
      </c>
      <c r="S202" s="225">
        <v>0</v>
      </c>
      <c r="T202" s="226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7" t="s">
        <v>183</v>
      </c>
      <c r="AT202" s="227" t="s">
        <v>130</v>
      </c>
      <c r="AU202" s="227" t="s">
        <v>86</v>
      </c>
      <c r="AY202" s="17" t="s">
        <v>127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7" t="s">
        <v>84</v>
      </c>
      <c r="BK202" s="228">
        <f>ROUND(I202*H202,2)</f>
        <v>0</v>
      </c>
      <c r="BL202" s="17" t="s">
        <v>183</v>
      </c>
      <c r="BM202" s="227" t="s">
        <v>304</v>
      </c>
    </row>
    <row r="203" s="12" customFormat="1" ht="22.8" customHeight="1">
      <c r="A203" s="12"/>
      <c r="B203" s="199"/>
      <c r="C203" s="200"/>
      <c r="D203" s="201" t="s">
        <v>75</v>
      </c>
      <c r="E203" s="213" t="s">
        <v>305</v>
      </c>
      <c r="F203" s="213" t="s">
        <v>306</v>
      </c>
      <c r="G203" s="200"/>
      <c r="H203" s="200"/>
      <c r="I203" s="203"/>
      <c r="J203" s="214">
        <f>BK203</f>
        <v>0</v>
      </c>
      <c r="K203" s="200"/>
      <c r="L203" s="205"/>
      <c r="M203" s="206"/>
      <c r="N203" s="207"/>
      <c r="O203" s="207"/>
      <c r="P203" s="208">
        <f>SUM(P204:P213)</f>
        <v>0</v>
      </c>
      <c r="Q203" s="207"/>
      <c r="R203" s="208">
        <f>SUM(R204:R213)</f>
        <v>9.878463739999999</v>
      </c>
      <c r="S203" s="207"/>
      <c r="T203" s="209">
        <f>SUM(T204:T213)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0" t="s">
        <v>86</v>
      </c>
      <c r="AT203" s="211" t="s">
        <v>75</v>
      </c>
      <c r="AU203" s="211" t="s">
        <v>84</v>
      </c>
      <c r="AY203" s="210" t="s">
        <v>127</v>
      </c>
      <c r="BK203" s="212">
        <f>SUM(BK204:BK213)</f>
        <v>0</v>
      </c>
    </row>
    <row r="204" s="2" customFormat="1" ht="24.15" customHeight="1">
      <c r="A204" s="38"/>
      <c r="B204" s="39"/>
      <c r="C204" s="215" t="s">
        <v>307</v>
      </c>
      <c r="D204" s="215" t="s">
        <v>130</v>
      </c>
      <c r="E204" s="216" t="s">
        <v>308</v>
      </c>
      <c r="F204" s="217" t="s">
        <v>309</v>
      </c>
      <c r="G204" s="218" t="s">
        <v>133</v>
      </c>
      <c r="H204" s="219">
        <v>308.27999999999997</v>
      </c>
      <c r="I204" s="220"/>
      <c r="J204" s="221">
        <f>ROUND(I204*H204,2)</f>
        <v>0</v>
      </c>
      <c r="K204" s="222"/>
      <c r="L204" s="44"/>
      <c r="M204" s="223" t="s">
        <v>1</v>
      </c>
      <c r="N204" s="224" t="s">
        <v>41</v>
      </c>
      <c r="O204" s="91"/>
      <c r="P204" s="225">
        <f>O204*H204</f>
        <v>0</v>
      </c>
      <c r="Q204" s="225">
        <v>0.0292</v>
      </c>
      <c r="R204" s="225">
        <f>Q204*H204</f>
        <v>9.0017759999999996</v>
      </c>
      <c r="S204" s="225">
        <v>0</v>
      </c>
      <c r="T204" s="226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7" t="s">
        <v>183</v>
      </c>
      <c r="AT204" s="227" t="s">
        <v>130</v>
      </c>
      <c r="AU204" s="227" t="s">
        <v>86</v>
      </c>
      <c r="AY204" s="17" t="s">
        <v>127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7" t="s">
        <v>84</v>
      </c>
      <c r="BK204" s="228">
        <f>ROUND(I204*H204,2)</f>
        <v>0</v>
      </c>
      <c r="BL204" s="17" t="s">
        <v>183</v>
      </c>
      <c r="BM204" s="227" t="s">
        <v>310</v>
      </c>
    </row>
    <row r="205" s="13" customFormat="1">
      <c r="A205" s="13"/>
      <c r="B205" s="229"/>
      <c r="C205" s="230"/>
      <c r="D205" s="231" t="s">
        <v>136</v>
      </c>
      <c r="E205" s="232" t="s">
        <v>1</v>
      </c>
      <c r="F205" s="233" t="s">
        <v>311</v>
      </c>
      <c r="G205" s="230"/>
      <c r="H205" s="234">
        <v>206.31</v>
      </c>
      <c r="I205" s="235"/>
      <c r="J205" s="230"/>
      <c r="K205" s="230"/>
      <c r="L205" s="236"/>
      <c r="M205" s="237"/>
      <c r="N205" s="238"/>
      <c r="O205" s="238"/>
      <c r="P205" s="238"/>
      <c r="Q205" s="238"/>
      <c r="R205" s="238"/>
      <c r="S205" s="238"/>
      <c r="T205" s="23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0" t="s">
        <v>136</v>
      </c>
      <c r="AU205" s="240" t="s">
        <v>86</v>
      </c>
      <c r="AV205" s="13" t="s">
        <v>86</v>
      </c>
      <c r="AW205" s="13" t="s">
        <v>32</v>
      </c>
      <c r="AX205" s="13" t="s">
        <v>76</v>
      </c>
      <c r="AY205" s="240" t="s">
        <v>127</v>
      </c>
    </row>
    <row r="206" s="13" customFormat="1">
      <c r="A206" s="13"/>
      <c r="B206" s="229"/>
      <c r="C206" s="230"/>
      <c r="D206" s="231" t="s">
        <v>136</v>
      </c>
      <c r="E206" s="232" t="s">
        <v>1</v>
      </c>
      <c r="F206" s="233" t="s">
        <v>312</v>
      </c>
      <c r="G206" s="230"/>
      <c r="H206" s="234">
        <v>38.689999999999998</v>
      </c>
      <c r="I206" s="235"/>
      <c r="J206" s="230"/>
      <c r="K206" s="230"/>
      <c r="L206" s="236"/>
      <c r="M206" s="237"/>
      <c r="N206" s="238"/>
      <c r="O206" s="238"/>
      <c r="P206" s="238"/>
      <c r="Q206" s="238"/>
      <c r="R206" s="238"/>
      <c r="S206" s="238"/>
      <c r="T206" s="23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0" t="s">
        <v>136</v>
      </c>
      <c r="AU206" s="240" t="s">
        <v>86</v>
      </c>
      <c r="AV206" s="13" t="s">
        <v>86</v>
      </c>
      <c r="AW206" s="13" t="s">
        <v>32</v>
      </c>
      <c r="AX206" s="13" t="s">
        <v>76</v>
      </c>
      <c r="AY206" s="240" t="s">
        <v>127</v>
      </c>
    </row>
    <row r="207" s="13" customFormat="1">
      <c r="A207" s="13"/>
      <c r="B207" s="229"/>
      <c r="C207" s="230"/>
      <c r="D207" s="231" t="s">
        <v>136</v>
      </c>
      <c r="E207" s="232" t="s">
        <v>1</v>
      </c>
      <c r="F207" s="233" t="s">
        <v>313</v>
      </c>
      <c r="G207" s="230"/>
      <c r="H207" s="234">
        <v>63.280000000000001</v>
      </c>
      <c r="I207" s="235"/>
      <c r="J207" s="230"/>
      <c r="K207" s="230"/>
      <c r="L207" s="236"/>
      <c r="M207" s="237"/>
      <c r="N207" s="238"/>
      <c r="O207" s="238"/>
      <c r="P207" s="238"/>
      <c r="Q207" s="238"/>
      <c r="R207" s="238"/>
      <c r="S207" s="238"/>
      <c r="T207" s="23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0" t="s">
        <v>136</v>
      </c>
      <c r="AU207" s="240" t="s">
        <v>86</v>
      </c>
      <c r="AV207" s="13" t="s">
        <v>86</v>
      </c>
      <c r="AW207" s="13" t="s">
        <v>32</v>
      </c>
      <c r="AX207" s="13" t="s">
        <v>76</v>
      </c>
      <c r="AY207" s="240" t="s">
        <v>127</v>
      </c>
    </row>
    <row r="208" s="14" customFormat="1">
      <c r="A208" s="14"/>
      <c r="B208" s="241"/>
      <c r="C208" s="242"/>
      <c r="D208" s="231" t="s">
        <v>136</v>
      </c>
      <c r="E208" s="243" t="s">
        <v>1</v>
      </c>
      <c r="F208" s="244" t="s">
        <v>139</v>
      </c>
      <c r="G208" s="242"/>
      <c r="H208" s="245">
        <v>308.27999999999997</v>
      </c>
      <c r="I208" s="246"/>
      <c r="J208" s="242"/>
      <c r="K208" s="242"/>
      <c r="L208" s="247"/>
      <c r="M208" s="248"/>
      <c r="N208" s="249"/>
      <c r="O208" s="249"/>
      <c r="P208" s="249"/>
      <c r="Q208" s="249"/>
      <c r="R208" s="249"/>
      <c r="S208" s="249"/>
      <c r="T208" s="250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1" t="s">
        <v>136</v>
      </c>
      <c r="AU208" s="251" t="s">
        <v>86</v>
      </c>
      <c r="AV208" s="14" t="s">
        <v>134</v>
      </c>
      <c r="AW208" s="14" t="s">
        <v>32</v>
      </c>
      <c r="AX208" s="14" t="s">
        <v>84</v>
      </c>
      <c r="AY208" s="251" t="s">
        <v>127</v>
      </c>
    </row>
    <row r="209" s="2" customFormat="1" ht="14.4" customHeight="1">
      <c r="A209" s="38"/>
      <c r="B209" s="39"/>
      <c r="C209" s="215" t="s">
        <v>314</v>
      </c>
      <c r="D209" s="215" t="s">
        <v>130</v>
      </c>
      <c r="E209" s="216" t="s">
        <v>315</v>
      </c>
      <c r="F209" s="217" t="s">
        <v>316</v>
      </c>
      <c r="G209" s="218" t="s">
        <v>133</v>
      </c>
      <c r="H209" s="219">
        <v>308.27999999999997</v>
      </c>
      <c r="I209" s="220"/>
      <c r="J209" s="221">
        <f>ROUND(I209*H209,2)</f>
        <v>0</v>
      </c>
      <c r="K209" s="222"/>
      <c r="L209" s="44"/>
      <c r="M209" s="223" t="s">
        <v>1</v>
      </c>
      <c r="N209" s="224" t="s">
        <v>41</v>
      </c>
      <c r="O209" s="91"/>
      <c r="P209" s="225">
        <f>O209*H209</f>
        <v>0</v>
      </c>
      <c r="Q209" s="225">
        <v>0.00010000000000000001</v>
      </c>
      <c r="R209" s="225">
        <f>Q209*H209</f>
        <v>0.030827999999999998</v>
      </c>
      <c r="S209" s="225">
        <v>0</v>
      </c>
      <c r="T209" s="22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7" t="s">
        <v>183</v>
      </c>
      <c r="AT209" s="227" t="s">
        <v>130</v>
      </c>
      <c r="AU209" s="227" t="s">
        <v>86</v>
      </c>
      <c r="AY209" s="17" t="s">
        <v>127</v>
      </c>
      <c r="BE209" s="228">
        <f>IF(N209="základní",J209,0)</f>
        <v>0</v>
      </c>
      <c r="BF209" s="228">
        <f>IF(N209="snížená",J209,0)</f>
        <v>0</v>
      </c>
      <c r="BG209" s="228">
        <f>IF(N209="zákl. přenesená",J209,0)</f>
        <v>0</v>
      </c>
      <c r="BH209" s="228">
        <f>IF(N209="sníž. přenesená",J209,0)</f>
        <v>0</v>
      </c>
      <c r="BI209" s="228">
        <f>IF(N209="nulová",J209,0)</f>
        <v>0</v>
      </c>
      <c r="BJ209" s="17" t="s">
        <v>84</v>
      </c>
      <c r="BK209" s="228">
        <f>ROUND(I209*H209,2)</f>
        <v>0</v>
      </c>
      <c r="BL209" s="17" t="s">
        <v>183</v>
      </c>
      <c r="BM209" s="227" t="s">
        <v>317</v>
      </c>
    </row>
    <row r="210" s="2" customFormat="1" ht="14.4" customHeight="1">
      <c r="A210" s="38"/>
      <c r="B210" s="39"/>
      <c r="C210" s="215" t="s">
        <v>318</v>
      </c>
      <c r="D210" s="215" t="s">
        <v>130</v>
      </c>
      <c r="E210" s="216" t="s">
        <v>319</v>
      </c>
      <c r="F210" s="217" t="s">
        <v>320</v>
      </c>
      <c r="G210" s="218" t="s">
        <v>133</v>
      </c>
      <c r="H210" s="219">
        <v>308.27999999999997</v>
      </c>
      <c r="I210" s="220"/>
      <c r="J210" s="221">
        <f>ROUND(I210*H210,2)</f>
        <v>0</v>
      </c>
      <c r="K210" s="222"/>
      <c r="L210" s="44"/>
      <c r="M210" s="223" t="s">
        <v>1</v>
      </c>
      <c r="N210" s="224" t="s">
        <v>41</v>
      </c>
      <c r="O210" s="91"/>
      <c r="P210" s="225">
        <f>O210*H210</f>
        <v>0</v>
      </c>
      <c r="Q210" s="225">
        <v>0</v>
      </c>
      <c r="R210" s="225">
        <f>Q210*H210</f>
        <v>0</v>
      </c>
      <c r="S210" s="225">
        <v>0</v>
      </c>
      <c r="T210" s="226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7" t="s">
        <v>183</v>
      </c>
      <c r="AT210" s="227" t="s">
        <v>130</v>
      </c>
      <c r="AU210" s="227" t="s">
        <v>86</v>
      </c>
      <c r="AY210" s="17" t="s">
        <v>127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7" t="s">
        <v>84</v>
      </c>
      <c r="BK210" s="228">
        <f>ROUND(I210*H210,2)</f>
        <v>0</v>
      </c>
      <c r="BL210" s="17" t="s">
        <v>183</v>
      </c>
      <c r="BM210" s="227" t="s">
        <v>321</v>
      </c>
    </row>
    <row r="211" s="2" customFormat="1" ht="24.15" customHeight="1">
      <c r="A211" s="38"/>
      <c r="B211" s="39"/>
      <c r="C211" s="252" t="s">
        <v>322</v>
      </c>
      <c r="D211" s="252" t="s">
        <v>187</v>
      </c>
      <c r="E211" s="253" t="s">
        <v>323</v>
      </c>
      <c r="F211" s="254" t="s">
        <v>324</v>
      </c>
      <c r="G211" s="255" t="s">
        <v>133</v>
      </c>
      <c r="H211" s="256">
        <v>314.44600000000003</v>
      </c>
      <c r="I211" s="257"/>
      <c r="J211" s="258">
        <f>ROUND(I211*H211,2)</f>
        <v>0</v>
      </c>
      <c r="K211" s="259"/>
      <c r="L211" s="260"/>
      <c r="M211" s="261" t="s">
        <v>1</v>
      </c>
      <c r="N211" s="262" t="s">
        <v>41</v>
      </c>
      <c r="O211" s="91"/>
      <c r="P211" s="225">
        <f>O211*H211</f>
        <v>0</v>
      </c>
      <c r="Q211" s="225">
        <v>0.0026900000000000001</v>
      </c>
      <c r="R211" s="225">
        <f>Q211*H211</f>
        <v>0.84585974000000008</v>
      </c>
      <c r="S211" s="225">
        <v>0</v>
      </c>
      <c r="T211" s="226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7" t="s">
        <v>191</v>
      </c>
      <c r="AT211" s="227" t="s">
        <v>187</v>
      </c>
      <c r="AU211" s="227" t="s">
        <v>86</v>
      </c>
      <c r="AY211" s="17" t="s">
        <v>127</v>
      </c>
      <c r="BE211" s="228">
        <f>IF(N211="základní",J211,0)</f>
        <v>0</v>
      </c>
      <c r="BF211" s="228">
        <f>IF(N211="snížená",J211,0)</f>
        <v>0</v>
      </c>
      <c r="BG211" s="228">
        <f>IF(N211="zákl. přenesená",J211,0)</f>
        <v>0</v>
      </c>
      <c r="BH211" s="228">
        <f>IF(N211="sníž. přenesená",J211,0)</f>
        <v>0</v>
      </c>
      <c r="BI211" s="228">
        <f>IF(N211="nulová",J211,0)</f>
        <v>0</v>
      </c>
      <c r="BJ211" s="17" t="s">
        <v>84</v>
      </c>
      <c r="BK211" s="228">
        <f>ROUND(I211*H211,2)</f>
        <v>0</v>
      </c>
      <c r="BL211" s="17" t="s">
        <v>183</v>
      </c>
      <c r="BM211" s="227" t="s">
        <v>325</v>
      </c>
    </row>
    <row r="212" s="13" customFormat="1">
      <c r="A212" s="13"/>
      <c r="B212" s="229"/>
      <c r="C212" s="230"/>
      <c r="D212" s="231" t="s">
        <v>136</v>
      </c>
      <c r="E212" s="230"/>
      <c r="F212" s="233" t="s">
        <v>326</v>
      </c>
      <c r="G212" s="230"/>
      <c r="H212" s="234">
        <v>314.44600000000003</v>
      </c>
      <c r="I212" s="235"/>
      <c r="J212" s="230"/>
      <c r="K212" s="230"/>
      <c r="L212" s="236"/>
      <c r="M212" s="237"/>
      <c r="N212" s="238"/>
      <c r="O212" s="238"/>
      <c r="P212" s="238"/>
      <c r="Q212" s="238"/>
      <c r="R212" s="238"/>
      <c r="S212" s="238"/>
      <c r="T212" s="23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0" t="s">
        <v>136</v>
      </c>
      <c r="AU212" s="240" t="s">
        <v>86</v>
      </c>
      <c r="AV212" s="13" t="s">
        <v>86</v>
      </c>
      <c r="AW212" s="13" t="s">
        <v>4</v>
      </c>
      <c r="AX212" s="13" t="s">
        <v>84</v>
      </c>
      <c r="AY212" s="240" t="s">
        <v>127</v>
      </c>
    </row>
    <row r="213" s="2" customFormat="1" ht="24.15" customHeight="1">
      <c r="A213" s="38"/>
      <c r="B213" s="39"/>
      <c r="C213" s="215" t="s">
        <v>327</v>
      </c>
      <c r="D213" s="215" t="s">
        <v>130</v>
      </c>
      <c r="E213" s="216" t="s">
        <v>328</v>
      </c>
      <c r="F213" s="217" t="s">
        <v>329</v>
      </c>
      <c r="G213" s="218" t="s">
        <v>157</v>
      </c>
      <c r="H213" s="219">
        <v>9.8780000000000001</v>
      </c>
      <c r="I213" s="220"/>
      <c r="J213" s="221">
        <f>ROUND(I213*H213,2)</f>
        <v>0</v>
      </c>
      <c r="K213" s="222"/>
      <c r="L213" s="44"/>
      <c r="M213" s="223" t="s">
        <v>1</v>
      </c>
      <c r="N213" s="224" t="s">
        <v>41</v>
      </c>
      <c r="O213" s="91"/>
      <c r="P213" s="225">
        <f>O213*H213</f>
        <v>0</v>
      </c>
      <c r="Q213" s="225">
        <v>0</v>
      </c>
      <c r="R213" s="225">
        <f>Q213*H213</f>
        <v>0</v>
      </c>
      <c r="S213" s="225">
        <v>0</v>
      </c>
      <c r="T213" s="226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7" t="s">
        <v>183</v>
      </c>
      <c r="AT213" s="227" t="s">
        <v>130</v>
      </c>
      <c r="AU213" s="227" t="s">
        <v>86</v>
      </c>
      <c r="AY213" s="17" t="s">
        <v>127</v>
      </c>
      <c r="BE213" s="228">
        <f>IF(N213="základní",J213,0)</f>
        <v>0</v>
      </c>
      <c r="BF213" s="228">
        <f>IF(N213="snížená",J213,0)</f>
        <v>0</v>
      </c>
      <c r="BG213" s="228">
        <f>IF(N213="zákl. přenesená",J213,0)</f>
        <v>0</v>
      </c>
      <c r="BH213" s="228">
        <f>IF(N213="sníž. přenesená",J213,0)</f>
        <v>0</v>
      </c>
      <c r="BI213" s="228">
        <f>IF(N213="nulová",J213,0)</f>
        <v>0</v>
      </c>
      <c r="BJ213" s="17" t="s">
        <v>84</v>
      </c>
      <c r="BK213" s="228">
        <f>ROUND(I213*H213,2)</f>
        <v>0</v>
      </c>
      <c r="BL213" s="17" t="s">
        <v>183</v>
      </c>
      <c r="BM213" s="227" t="s">
        <v>330</v>
      </c>
    </row>
    <row r="214" s="12" customFormat="1" ht="22.8" customHeight="1">
      <c r="A214" s="12"/>
      <c r="B214" s="199"/>
      <c r="C214" s="200"/>
      <c r="D214" s="201" t="s">
        <v>75</v>
      </c>
      <c r="E214" s="213" t="s">
        <v>331</v>
      </c>
      <c r="F214" s="213" t="s">
        <v>332</v>
      </c>
      <c r="G214" s="200"/>
      <c r="H214" s="200"/>
      <c r="I214" s="203"/>
      <c r="J214" s="214">
        <f>BK214</f>
        <v>0</v>
      </c>
      <c r="K214" s="200"/>
      <c r="L214" s="205"/>
      <c r="M214" s="206"/>
      <c r="N214" s="207"/>
      <c r="O214" s="207"/>
      <c r="P214" s="208">
        <f>SUM(P215:P266)</f>
        <v>0</v>
      </c>
      <c r="Q214" s="207"/>
      <c r="R214" s="208">
        <f>SUM(R215:R266)</f>
        <v>1.27559215</v>
      </c>
      <c r="S214" s="207"/>
      <c r="T214" s="209">
        <f>SUM(T215:T266)</f>
        <v>0.44223899999999999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0" t="s">
        <v>86</v>
      </c>
      <c r="AT214" s="211" t="s">
        <v>75</v>
      </c>
      <c r="AU214" s="211" t="s">
        <v>84</v>
      </c>
      <c r="AY214" s="210" t="s">
        <v>127</v>
      </c>
      <c r="BK214" s="212">
        <f>SUM(BK215:BK266)</f>
        <v>0</v>
      </c>
    </row>
    <row r="215" s="2" customFormat="1" ht="14.4" customHeight="1">
      <c r="A215" s="38"/>
      <c r="B215" s="39"/>
      <c r="C215" s="215" t="s">
        <v>333</v>
      </c>
      <c r="D215" s="215" t="s">
        <v>130</v>
      </c>
      <c r="E215" s="216" t="s">
        <v>334</v>
      </c>
      <c r="F215" s="217" t="s">
        <v>335</v>
      </c>
      <c r="G215" s="218" t="s">
        <v>182</v>
      </c>
      <c r="H215" s="219">
        <v>12.199999999999999</v>
      </c>
      <c r="I215" s="220"/>
      <c r="J215" s="221">
        <f>ROUND(I215*H215,2)</f>
        <v>0</v>
      </c>
      <c r="K215" s="222"/>
      <c r="L215" s="44"/>
      <c r="M215" s="223" t="s">
        <v>1</v>
      </c>
      <c r="N215" s="224" t="s">
        <v>41</v>
      </c>
      <c r="O215" s="91"/>
      <c r="P215" s="225">
        <f>O215*H215</f>
        <v>0</v>
      </c>
      <c r="Q215" s="225">
        <v>0</v>
      </c>
      <c r="R215" s="225">
        <f>Q215*H215</f>
        <v>0</v>
      </c>
      <c r="S215" s="225">
        <v>0.00348</v>
      </c>
      <c r="T215" s="226">
        <f>S215*H215</f>
        <v>0.042456000000000001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7" t="s">
        <v>183</v>
      </c>
      <c r="AT215" s="227" t="s">
        <v>130</v>
      </c>
      <c r="AU215" s="227" t="s">
        <v>86</v>
      </c>
      <c r="AY215" s="17" t="s">
        <v>127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17" t="s">
        <v>84</v>
      </c>
      <c r="BK215" s="228">
        <f>ROUND(I215*H215,2)</f>
        <v>0</v>
      </c>
      <c r="BL215" s="17" t="s">
        <v>183</v>
      </c>
      <c r="BM215" s="227" t="s">
        <v>336</v>
      </c>
    </row>
    <row r="216" s="13" customFormat="1">
      <c r="A216" s="13"/>
      <c r="B216" s="229"/>
      <c r="C216" s="230"/>
      <c r="D216" s="231" t="s">
        <v>136</v>
      </c>
      <c r="E216" s="232" t="s">
        <v>1</v>
      </c>
      <c r="F216" s="233" t="s">
        <v>337</v>
      </c>
      <c r="G216" s="230"/>
      <c r="H216" s="234">
        <v>12.199999999999999</v>
      </c>
      <c r="I216" s="235"/>
      <c r="J216" s="230"/>
      <c r="K216" s="230"/>
      <c r="L216" s="236"/>
      <c r="M216" s="237"/>
      <c r="N216" s="238"/>
      <c r="O216" s="238"/>
      <c r="P216" s="238"/>
      <c r="Q216" s="238"/>
      <c r="R216" s="238"/>
      <c r="S216" s="238"/>
      <c r="T216" s="23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0" t="s">
        <v>136</v>
      </c>
      <c r="AU216" s="240" t="s">
        <v>86</v>
      </c>
      <c r="AV216" s="13" t="s">
        <v>86</v>
      </c>
      <c r="AW216" s="13" t="s">
        <v>32</v>
      </c>
      <c r="AX216" s="13" t="s">
        <v>84</v>
      </c>
      <c r="AY216" s="240" t="s">
        <v>127</v>
      </c>
    </row>
    <row r="217" s="2" customFormat="1" ht="24.15" customHeight="1">
      <c r="A217" s="38"/>
      <c r="B217" s="39"/>
      <c r="C217" s="215" t="s">
        <v>338</v>
      </c>
      <c r="D217" s="215" t="s">
        <v>130</v>
      </c>
      <c r="E217" s="216" t="s">
        <v>339</v>
      </c>
      <c r="F217" s="217" t="s">
        <v>340</v>
      </c>
      <c r="G217" s="218" t="s">
        <v>182</v>
      </c>
      <c r="H217" s="219">
        <v>12</v>
      </c>
      <c r="I217" s="220"/>
      <c r="J217" s="221">
        <f>ROUND(I217*H217,2)</f>
        <v>0</v>
      </c>
      <c r="K217" s="222"/>
      <c r="L217" s="44"/>
      <c r="M217" s="223" t="s">
        <v>1</v>
      </c>
      <c r="N217" s="224" t="s">
        <v>41</v>
      </c>
      <c r="O217" s="91"/>
      <c r="P217" s="225">
        <f>O217*H217</f>
        <v>0</v>
      </c>
      <c r="Q217" s="225">
        <v>0</v>
      </c>
      <c r="R217" s="225">
        <f>Q217*H217</f>
        <v>0</v>
      </c>
      <c r="S217" s="225">
        <v>0</v>
      </c>
      <c r="T217" s="226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7" t="s">
        <v>183</v>
      </c>
      <c r="AT217" s="227" t="s">
        <v>130</v>
      </c>
      <c r="AU217" s="227" t="s">
        <v>86</v>
      </c>
      <c r="AY217" s="17" t="s">
        <v>127</v>
      </c>
      <c r="BE217" s="228">
        <f>IF(N217="základní",J217,0)</f>
        <v>0</v>
      </c>
      <c r="BF217" s="228">
        <f>IF(N217="snížená",J217,0)</f>
        <v>0</v>
      </c>
      <c r="BG217" s="228">
        <f>IF(N217="zákl. přenesená",J217,0)</f>
        <v>0</v>
      </c>
      <c r="BH217" s="228">
        <f>IF(N217="sníž. přenesená",J217,0)</f>
        <v>0</v>
      </c>
      <c r="BI217" s="228">
        <f>IF(N217="nulová",J217,0)</f>
        <v>0</v>
      </c>
      <c r="BJ217" s="17" t="s">
        <v>84</v>
      </c>
      <c r="BK217" s="228">
        <f>ROUND(I217*H217,2)</f>
        <v>0</v>
      </c>
      <c r="BL217" s="17" t="s">
        <v>183</v>
      </c>
      <c r="BM217" s="227" t="s">
        <v>341</v>
      </c>
    </row>
    <row r="218" s="2" customFormat="1" ht="14.4" customHeight="1">
      <c r="A218" s="38"/>
      <c r="B218" s="39"/>
      <c r="C218" s="215" t="s">
        <v>342</v>
      </c>
      <c r="D218" s="215" t="s">
        <v>130</v>
      </c>
      <c r="E218" s="216" t="s">
        <v>343</v>
      </c>
      <c r="F218" s="217" t="s">
        <v>344</v>
      </c>
      <c r="G218" s="218" t="s">
        <v>182</v>
      </c>
      <c r="H218" s="219">
        <v>33.200000000000003</v>
      </c>
      <c r="I218" s="220"/>
      <c r="J218" s="221">
        <f>ROUND(I218*H218,2)</f>
        <v>0</v>
      </c>
      <c r="K218" s="222"/>
      <c r="L218" s="44"/>
      <c r="M218" s="223" t="s">
        <v>1</v>
      </c>
      <c r="N218" s="224" t="s">
        <v>41</v>
      </c>
      <c r="O218" s="91"/>
      <c r="P218" s="225">
        <f>O218*H218</f>
        <v>0</v>
      </c>
      <c r="Q218" s="225">
        <v>0</v>
      </c>
      <c r="R218" s="225">
        <f>Q218*H218</f>
        <v>0</v>
      </c>
      <c r="S218" s="225">
        <v>0.0016999999999999999</v>
      </c>
      <c r="T218" s="226">
        <f>S218*H218</f>
        <v>0.056440000000000004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7" t="s">
        <v>183</v>
      </c>
      <c r="AT218" s="227" t="s">
        <v>130</v>
      </c>
      <c r="AU218" s="227" t="s">
        <v>86</v>
      </c>
      <c r="AY218" s="17" t="s">
        <v>127</v>
      </c>
      <c r="BE218" s="228">
        <f>IF(N218="základní",J218,0)</f>
        <v>0</v>
      </c>
      <c r="BF218" s="228">
        <f>IF(N218="snížená",J218,0)</f>
        <v>0</v>
      </c>
      <c r="BG218" s="228">
        <f>IF(N218="zákl. přenesená",J218,0)</f>
        <v>0</v>
      </c>
      <c r="BH218" s="228">
        <f>IF(N218="sníž. přenesená",J218,0)</f>
        <v>0</v>
      </c>
      <c r="BI218" s="228">
        <f>IF(N218="nulová",J218,0)</f>
        <v>0</v>
      </c>
      <c r="BJ218" s="17" t="s">
        <v>84</v>
      </c>
      <c r="BK218" s="228">
        <f>ROUND(I218*H218,2)</f>
        <v>0</v>
      </c>
      <c r="BL218" s="17" t="s">
        <v>183</v>
      </c>
      <c r="BM218" s="227" t="s">
        <v>345</v>
      </c>
    </row>
    <row r="219" s="13" customFormat="1">
      <c r="A219" s="13"/>
      <c r="B219" s="229"/>
      <c r="C219" s="230"/>
      <c r="D219" s="231" t="s">
        <v>136</v>
      </c>
      <c r="E219" s="232" t="s">
        <v>1</v>
      </c>
      <c r="F219" s="233" t="s">
        <v>346</v>
      </c>
      <c r="G219" s="230"/>
      <c r="H219" s="234">
        <v>33.200000000000003</v>
      </c>
      <c r="I219" s="235"/>
      <c r="J219" s="230"/>
      <c r="K219" s="230"/>
      <c r="L219" s="236"/>
      <c r="M219" s="237"/>
      <c r="N219" s="238"/>
      <c r="O219" s="238"/>
      <c r="P219" s="238"/>
      <c r="Q219" s="238"/>
      <c r="R219" s="238"/>
      <c r="S219" s="238"/>
      <c r="T219" s="23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0" t="s">
        <v>136</v>
      </c>
      <c r="AU219" s="240" t="s">
        <v>86</v>
      </c>
      <c r="AV219" s="13" t="s">
        <v>86</v>
      </c>
      <c r="AW219" s="13" t="s">
        <v>32</v>
      </c>
      <c r="AX219" s="13" t="s">
        <v>84</v>
      </c>
      <c r="AY219" s="240" t="s">
        <v>127</v>
      </c>
    </row>
    <row r="220" s="2" customFormat="1" ht="14.4" customHeight="1">
      <c r="A220" s="38"/>
      <c r="B220" s="39"/>
      <c r="C220" s="215" t="s">
        <v>191</v>
      </c>
      <c r="D220" s="215" t="s">
        <v>130</v>
      </c>
      <c r="E220" s="216" t="s">
        <v>347</v>
      </c>
      <c r="F220" s="217" t="s">
        <v>348</v>
      </c>
      <c r="G220" s="218" t="s">
        <v>182</v>
      </c>
      <c r="H220" s="219">
        <v>35.399999999999999</v>
      </c>
      <c r="I220" s="220"/>
      <c r="J220" s="221">
        <f>ROUND(I220*H220,2)</f>
        <v>0</v>
      </c>
      <c r="K220" s="222"/>
      <c r="L220" s="44"/>
      <c r="M220" s="223" t="s">
        <v>1</v>
      </c>
      <c r="N220" s="224" t="s">
        <v>41</v>
      </c>
      <c r="O220" s="91"/>
      <c r="P220" s="225">
        <f>O220*H220</f>
        <v>0</v>
      </c>
      <c r="Q220" s="225">
        <v>0</v>
      </c>
      <c r="R220" s="225">
        <f>Q220*H220</f>
        <v>0</v>
      </c>
      <c r="S220" s="225">
        <v>0.0017700000000000001</v>
      </c>
      <c r="T220" s="226">
        <f>S220*H220</f>
        <v>0.062658000000000005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7" t="s">
        <v>183</v>
      </c>
      <c r="AT220" s="227" t="s">
        <v>130</v>
      </c>
      <c r="AU220" s="227" t="s">
        <v>86</v>
      </c>
      <c r="AY220" s="17" t="s">
        <v>127</v>
      </c>
      <c r="BE220" s="228">
        <f>IF(N220="základní",J220,0)</f>
        <v>0</v>
      </c>
      <c r="BF220" s="228">
        <f>IF(N220="snížená",J220,0)</f>
        <v>0</v>
      </c>
      <c r="BG220" s="228">
        <f>IF(N220="zákl. přenesená",J220,0)</f>
        <v>0</v>
      </c>
      <c r="BH220" s="228">
        <f>IF(N220="sníž. přenesená",J220,0)</f>
        <v>0</v>
      </c>
      <c r="BI220" s="228">
        <f>IF(N220="nulová",J220,0)</f>
        <v>0</v>
      </c>
      <c r="BJ220" s="17" t="s">
        <v>84</v>
      </c>
      <c r="BK220" s="228">
        <f>ROUND(I220*H220,2)</f>
        <v>0</v>
      </c>
      <c r="BL220" s="17" t="s">
        <v>183</v>
      </c>
      <c r="BM220" s="227" t="s">
        <v>349</v>
      </c>
    </row>
    <row r="221" s="13" customFormat="1">
      <c r="A221" s="13"/>
      <c r="B221" s="229"/>
      <c r="C221" s="230"/>
      <c r="D221" s="231" t="s">
        <v>136</v>
      </c>
      <c r="E221" s="232" t="s">
        <v>1</v>
      </c>
      <c r="F221" s="233" t="s">
        <v>350</v>
      </c>
      <c r="G221" s="230"/>
      <c r="H221" s="234">
        <v>35.399999999999999</v>
      </c>
      <c r="I221" s="235"/>
      <c r="J221" s="230"/>
      <c r="K221" s="230"/>
      <c r="L221" s="236"/>
      <c r="M221" s="237"/>
      <c r="N221" s="238"/>
      <c r="O221" s="238"/>
      <c r="P221" s="238"/>
      <c r="Q221" s="238"/>
      <c r="R221" s="238"/>
      <c r="S221" s="238"/>
      <c r="T221" s="23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0" t="s">
        <v>136</v>
      </c>
      <c r="AU221" s="240" t="s">
        <v>86</v>
      </c>
      <c r="AV221" s="13" t="s">
        <v>86</v>
      </c>
      <c r="AW221" s="13" t="s">
        <v>32</v>
      </c>
      <c r="AX221" s="13" t="s">
        <v>84</v>
      </c>
      <c r="AY221" s="240" t="s">
        <v>127</v>
      </c>
    </row>
    <row r="222" s="2" customFormat="1" ht="14.4" customHeight="1">
      <c r="A222" s="38"/>
      <c r="B222" s="39"/>
      <c r="C222" s="215" t="s">
        <v>351</v>
      </c>
      <c r="D222" s="215" t="s">
        <v>130</v>
      </c>
      <c r="E222" s="216" t="s">
        <v>352</v>
      </c>
      <c r="F222" s="217" t="s">
        <v>353</v>
      </c>
      <c r="G222" s="218" t="s">
        <v>197</v>
      </c>
      <c r="H222" s="219">
        <v>1</v>
      </c>
      <c r="I222" s="220"/>
      <c r="J222" s="221">
        <f>ROUND(I222*H222,2)</f>
        <v>0</v>
      </c>
      <c r="K222" s="222"/>
      <c r="L222" s="44"/>
      <c r="M222" s="223" t="s">
        <v>1</v>
      </c>
      <c r="N222" s="224" t="s">
        <v>41</v>
      </c>
      <c r="O222" s="91"/>
      <c r="P222" s="225">
        <f>O222*H222</f>
        <v>0</v>
      </c>
      <c r="Q222" s="225">
        <v>0</v>
      </c>
      <c r="R222" s="225">
        <f>Q222*H222</f>
        <v>0</v>
      </c>
      <c r="S222" s="225">
        <v>0.0090600000000000003</v>
      </c>
      <c r="T222" s="226">
        <f>S222*H222</f>
        <v>0.0090600000000000003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7" t="s">
        <v>183</v>
      </c>
      <c r="AT222" s="227" t="s">
        <v>130</v>
      </c>
      <c r="AU222" s="227" t="s">
        <v>86</v>
      </c>
      <c r="AY222" s="17" t="s">
        <v>127</v>
      </c>
      <c r="BE222" s="228">
        <f>IF(N222="základní",J222,0)</f>
        <v>0</v>
      </c>
      <c r="BF222" s="228">
        <f>IF(N222="snížená",J222,0)</f>
        <v>0</v>
      </c>
      <c r="BG222" s="228">
        <f>IF(N222="zákl. přenesená",J222,0)</f>
        <v>0</v>
      </c>
      <c r="BH222" s="228">
        <f>IF(N222="sníž. přenesená",J222,0)</f>
        <v>0</v>
      </c>
      <c r="BI222" s="228">
        <f>IF(N222="nulová",J222,0)</f>
        <v>0</v>
      </c>
      <c r="BJ222" s="17" t="s">
        <v>84</v>
      </c>
      <c r="BK222" s="228">
        <f>ROUND(I222*H222,2)</f>
        <v>0</v>
      </c>
      <c r="BL222" s="17" t="s">
        <v>183</v>
      </c>
      <c r="BM222" s="227" t="s">
        <v>354</v>
      </c>
    </row>
    <row r="223" s="2" customFormat="1" ht="14.4" customHeight="1">
      <c r="A223" s="38"/>
      <c r="B223" s="39"/>
      <c r="C223" s="215" t="s">
        <v>355</v>
      </c>
      <c r="D223" s="215" t="s">
        <v>130</v>
      </c>
      <c r="E223" s="216" t="s">
        <v>356</v>
      </c>
      <c r="F223" s="217" t="s">
        <v>357</v>
      </c>
      <c r="G223" s="218" t="s">
        <v>182</v>
      </c>
      <c r="H223" s="219">
        <v>37.700000000000003</v>
      </c>
      <c r="I223" s="220"/>
      <c r="J223" s="221">
        <f>ROUND(I223*H223,2)</f>
        <v>0</v>
      </c>
      <c r="K223" s="222"/>
      <c r="L223" s="44"/>
      <c r="M223" s="223" t="s">
        <v>1</v>
      </c>
      <c r="N223" s="224" t="s">
        <v>41</v>
      </c>
      <c r="O223" s="91"/>
      <c r="P223" s="225">
        <f>O223*H223</f>
        <v>0</v>
      </c>
      <c r="Q223" s="225">
        <v>0</v>
      </c>
      <c r="R223" s="225">
        <f>Q223*H223</f>
        <v>0</v>
      </c>
      <c r="S223" s="225">
        <v>0.002</v>
      </c>
      <c r="T223" s="226">
        <f>S223*H223</f>
        <v>0.075400000000000009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7" t="s">
        <v>183</v>
      </c>
      <c r="AT223" s="227" t="s">
        <v>130</v>
      </c>
      <c r="AU223" s="227" t="s">
        <v>86</v>
      </c>
      <c r="AY223" s="17" t="s">
        <v>127</v>
      </c>
      <c r="BE223" s="228">
        <f>IF(N223="základní",J223,0)</f>
        <v>0</v>
      </c>
      <c r="BF223" s="228">
        <f>IF(N223="snížená",J223,0)</f>
        <v>0</v>
      </c>
      <c r="BG223" s="228">
        <f>IF(N223="zákl. přenesená",J223,0)</f>
        <v>0</v>
      </c>
      <c r="BH223" s="228">
        <f>IF(N223="sníž. přenesená",J223,0)</f>
        <v>0</v>
      </c>
      <c r="BI223" s="228">
        <f>IF(N223="nulová",J223,0)</f>
        <v>0</v>
      </c>
      <c r="BJ223" s="17" t="s">
        <v>84</v>
      </c>
      <c r="BK223" s="228">
        <f>ROUND(I223*H223,2)</f>
        <v>0</v>
      </c>
      <c r="BL223" s="17" t="s">
        <v>183</v>
      </c>
      <c r="BM223" s="227" t="s">
        <v>358</v>
      </c>
    </row>
    <row r="224" s="13" customFormat="1">
      <c r="A224" s="13"/>
      <c r="B224" s="229"/>
      <c r="C224" s="230"/>
      <c r="D224" s="231" t="s">
        <v>136</v>
      </c>
      <c r="E224" s="232" t="s">
        <v>1</v>
      </c>
      <c r="F224" s="233" t="s">
        <v>359</v>
      </c>
      <c r="G224" s="230"/>
      <c r="H224" s="234">
        <v>37.700000000000003</v>
      </c>
      <c r="I224" s="235"/>
      <c r="J224" s="230"/>
      <c r="K224" s="230"/>
      <c r="L224" s="236"/>
      <c r="M224" s="237"/>
      <c r="N224" s="238"/>
      <c r="O224" s="238"/>
      <c r="P224" s="238"/>
      <c r="Q224" s="238"/>
      <c r="R224" s="238"/>
      <c r="S224" s="238"/>
      <c r="T224" s="23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0" t="s">
        <v>136</v>
      </c>
      <c r="AU224" s="240" t="s">
        <v>86</v>
      </c>
      <c r="AV224" s="13" t="s">
        <v>86</v>
      </c>
      <c r="AW224" s="13" t="s">
        <v>32</v>
      </c>
      <c r="AX224" s="13" t="s">
        <v>84</v>
      </c>
      <c r="AY224" s="240" t="s">
        <v>127</v>
      </c>
    </row>
    <row r="225" s="2" customFormat="1" ht="14.4" customHeight="1">
      <c r="A225" s="38"/>
      <c r="B225" s="39"/>
      <c r="C225" s="215" t="s">
        <v>360</v>
      </c>
      <c r="D225" s="215" t="s">
        <v>130</v>
      </c>
      <c r="E225" s="216" t="s">
        <v>361</v>
      </c>
      <c r="F225" s="217" t="s">
        <v>362</v>
      </c>
      <c r="G225" s="218" t="s">
        <v>182</v>
      </c>
      <c r="H225" s="219">
        <v>18.699999999999999</v>
      </c>
      <c r="I225" s="220"/>
      <c r="J225" s="221">
        <f>ROUND(I225*H225,2)</f>
        <v>0</v>
      </c>
      <c r="K225" s="222"/>
      <c r="L225" s="44"/>
      <c r="M225" s="223" t="s">
        <v>1</v>
      </c>
      <c r="N225" s="224" t="s">
        <v>41</v>
      </c>
      <c r="O225" s="91"/>
      <c r="P225" s="225">
        <f>O225*H225</f>
        <v>0</v>
      </c>
      <c r="Q225" s="225">
        <v>0</v>
      </c>
      <c r="R225" s="225">
        <f>Q225*H225</f>
        <v>0</v>
      </c>
      <c r="S225" s="225">
        <v>0.00175</v>
      </c>
      <c r="T225" s="226">
        <f>S225*H225</f>
        <v>0.032724999999999997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7" t="s">
        <v>183</v>
      </c>
      <c r="AT225" s="227" t="s">
        <v>130</v>
      </c>
      <c r="AU225" s="227" t="s">
        <v>86</v>
      </c>
      <c r="AY225" s="17" t="s">
        <v>127</v>
      </c>
      <c r="BE225" s="228">
        <f>IF(N225="základní",J225,0)</f>
        <v>0</v>
      </c>
      <c r="BF225" s="228">
        <f>IF(N225="snížená",J225,0)</f>
        <v>0</v>
      </c>
      <c r="BG225" s="228">
        <f>IF(N225="zákl. přenesená",J225,0)</f>
        <v>0</v>
      </c>
      <c r="BH225" s="228">
        <f>IF(N225="sníž. přenesená",J225,0)</f>
        <v>0</v>
      </c>
      <c r="BI225" s="228">
        <f>IF(N225="nulová",J225,0)</f>
        <v>0</v>
      </c>
      <c r="BJ225" s="17" t="s">
        <v>84</v>
      </c>
      <c r="BK225" s="228">
        <f>ROUND(I225*H225,2)</f>
        <v>0</v>
      </c>
      <c r="BL225" s="17" t="s">
        <v>183</v>
      </c>
      <c r="BM225" s="227" t="s">
        <v>363</v>
      </c>
    </row>
    <row r="226" s="13" customFormat="1">
      <c r="A226" s="13"/>
      <c r="B226" s="229"/>
      <c r="C226" s="230"/>
      <c r="D226" s="231" t="s">
        <v>136</v>
      </c>
      <c r="E226" s="232" t="s">
        <v>1</v>
      </c>
      <c r="F226" s="233" t="s">
        <v>364</v>
      </c>
      <c r="G226" s="230"/>
      <c r="H226" s="234">
        <v>4.4000000000000004</v>
      </c>
      <c r="I226" s="235"/>
      <c r="J226" s="230"/>
      <c r="K226" s="230"/>
      <c r="L226" s="236"/>
      <c r="M226" s="237"/>
      <c r="N226" s="238"/>
      <c r="O226" s="238"/>
      <c r="P226" s="238"/>
      <c r="Q226" s="238"/>
      <c r="R226" s="238"/>
      <c r="S226" s="238"/>
      <c r="T226" s="23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0" t="s">
        <v>136</v>
      </c>
      <c r="AU226" s="240" t="s">
        <v>86</v>
      </c>
      <c r="AV226" s="13" t="s">
        <v>86</v>
      </c>
      <c r="AW226" s="13" t="s">
        <v>32</v>
      </c>
      <c r="AX226" s="13" t="s">
        <v>76</v>
      </c>
      <c r="AY226" s="240" t="s">
        <v>127</v>
      </c>
    </row>
    <row r="227" s="13" customFormat="1">
      <c r="A227" s="13"/>
      <c r="B227" s="229"/>
      <c r="C227" s="230"/>
      <c r="D227" s="231" t="s">
        <v>136</v>
      </c>
      <c r="E227" s="232" t="s">
        <v>1</v>
      </c>
      <c r="F227" s="233" t="s">
        <v>365</v>
      </c>
      <c r="G227" s="230"/>
      <c r="H227" s="234">
        <v>7</v>
      </c>
      <c r="I227" s="235"/>
      <c r="J227" s="230"/>
      <c r="K227" s="230"/>
      <c r="L227" s="236"/>
      <c r="M227" s="237"/>
      <c r="N227" s="238"/>
      <c r="O227" s="238"/>
      <c r="P227" s="238"/>
      <c r="Q227" s="238"/>
      <c r="R227" s="238"/>
      <c r="S227" s="238"/>
      <c r="T227" s="23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0" t="s">
        <v>136</v>
      </c>
      <c r="AU227" s="240" t="s">
        <v>86</v>
      </c>
      <c r="AV227" s="13" t="s">
        <v>86</v>
      </c>
      <c r="AW227" s="13" t="s">
        <v>32</v>
      </c>
      <c r="AX227" s="13" t="s">
        <v>76</v>
      </c>
      <c r="AY227" s="240" t="s">
        <v>127</v>
      </c>
    </row>
    <row r="228" s="13" customFormat="1">
      <c r="A228" s="13"/>
      <c r="B228" s="229"/>
      <c r="C228" s="230"/>
      <c r="D228" s="231" t="s">
        <v>136</v>
      </c>
      <c r="E228" s="232" t="s">
        <v>1</v>
      </c>
      <c r="F228" s="233" t="s">
        <v>366</v>
      </c>
      <c r="G228" s="230"/>
      <c r="H228" s="234">
        <v>7.2999999999999998</v>
      </c>
      <c r="I228" s="235"/>
      <c r="J228" s="230"/>
      <c r="K228" s="230"/>
      <c r="L228" s="236"/>
      <c r="M228" s="237"/>
      <c r="N228" s="238"/>
      <c r="O228" s="238"/>
      <c r="P228" s="238"/>
      <c r="Q228" s="238"/>
      <c r="R228" s="238"/>
      <c r="S228" s="238"/>
      <c r="T228" s="23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0" t="s">
        <v>136</v>
      </c>
      <c r="AU228" s="240" t="s">
        <v>86</v>
      </c>
      <c r="AV228" s="13" t="s">
        <v>86</v>
      </c>
      <c r="AW228" s="13" t="s">
        <v>32</v>
      </c>
      <c r="AX228" s="13" t="s">
        <v>76</v>
      </c>
      <c r="AY228" s="240" t="s">
        <v>127</v>
      </c>
    </row>
    <row r="229" s="14" customFormat="1">
      <c r="A229" s="14"/>
      <c r="B229" s="241"/>
      <c r="C229" s="242"/>
      <c r="D229" s="231" t="s">
        <v>136</v>
      </c>
      <c r="E229" s="243" t="s">
        <v>1</v>
      </c>
      <c r="F229" s="244" t="s">
        <v>139</v>
      </c>
      <c r="G229" s="242"/>
      <c r="H229" s="245">
        <v>18.699999999999999</v>
      </c>
      <c r="I229" s="246"/>
      <c r="J229" s="242"/>
      <c r="K229" s="242"/>
      <c r="L229" s="247"/>
      <c r="M229" s="248"/>
      <c r="N229" s="249"/>
      <c r="O229" s="249"/>
      <c r="P229" s="249"/>
      <c r="Q229" s="249"/>
      <c r="R229" s="249"/>
      <c r="S229" s="249"/>
      <c r="T229" s="250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1" t="s">
        <v>136</v>
      </c>
      <c r="AU229" s="251" t="s">
        <v>86</v>
      </c>
      <c r="AV229" s="14" t="s">
        <v>134</v>
      </c>
      <c r="AW229" s="14" t="s">
        <v>32</v>
      </c>
      <c r="AX229" s="14" t="s">
        <v>84</v>
      </c>
      <c r="AY229" s="251" t="s">
        <v>127</v>
      </c>
    </row>
    <row r="230" s="2" customFormat="1" ht="14.4" customHeight="1">
      <c r="A230" s="38"/>
      <c r="B230" s="39"/>
      <c r="C230" s="215" t="s">
        <v>367</v>
      </c>
      <c r="D230" s="215" t="s">
        <v>130</v>
      </c>
      <c r="E230" s="216" t="s">
        <v>368</v>
      </c>
      <c r="F230" s="217" t="s">
        <v>369</v>
      </c>
      <c r="G230" s="218" t="s">
        <v>182</v>
      </c>
      <c r="H230" s="219">
        <v>44.700000000000003</v>
      </c>
      <c r="I230" s="220"/>
      <c r="J230" s="221">
        <f>ROUND(I230*H230,2)</f>
        <v>0</v>
      </c>
      <c r="K230" s="222"/>
      <c r="L230" s="44"/>
      <c r="M230" s="223" t="s">
        <v>1</v>
      </c>
      <c r="N230" s="224" t="s">
        <v>41</v>
      </c>
      <c r="O230" s="91"/>
      <c r="P230" s="225">
        <f>O230*H230</f>
        <v>0</v>
      </c>
      <c r="Q230" s="225">
        <v>0</v>
      </c>
      <c r="R230" s="225">
        <f>Q230*H230</f>
        <v>0</v>
      </c>
      <c r="S230" s="225">
        <v>0.0025999999999999999</v>
      </c>
      <c r="T230" s="226">
        <f>S230*H230</f>
        <v>0.11622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7" t="s">
        <v>183</v>
      </c>
      <c r="AT230" s="227" t="s">
        <v>130</v>
      </c>
      <c r="AU230" s="227" t="s">
        <v>86</v>
      </c>
      <c r="AY230" s="17" t="s">
        <v>127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7" t="s">
        <v>84</v>
      </c>
      <c r="BK230" s="228">
        <f>ROUND(I230*H230,2)</f>
        <v>0</v>
      </c>
      <c r="BL230" s="17" t="s">
        <v>183</v>
      </c>
      <c r="BM230" s="227" t="s">
        <v>370</v>
      </c>
    </row>
    <row r="231" s="13" customFormat="1">
      <c r="A231" s="13"/>
      <c r="B231" s="229"/>
      <c r="C231" s="230"/>
      <c r="D231" s="231" t="s">
        <v>136</v>
      </c>
      <c r="E231" s="232" t="s">
        <v>1</v>
      </c>
      <c r="F231" s="233" t="s">
        <v>371</v>
      </c>
      <c r="G231" s="230"/>
      <c r="H231" s="234">
        <v>44.700000000000003</v>
      </c>
      <c r="I231" s="235"/>
      <c r="J231" s="230"/>
      <c r="K231" s="230"/>
      <c r="L231" s="236"/>
      <c r="M231" s="237"/>
      <c r="N231" s="238"/>
      <c r="O231" s="238"/>
      <c r="P231" s="238"/>
      <c r="Q231" s="238"/>
      <c r="R231" s="238"/>
      <c r="S231" s="238"/>
      <c r="T231" s="23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0" t="s">
        <v>136</v>
      </c>
      <c r="AU231" s="240" t="s">
        <v>86</v>
      </c>
      <c r="AV231" s="13" t="s">
        <v>86</v>
      </c>
      <c r="AW231" s="13" t="s">
        <v>32</v>
      </c>
      <c r="AX231" s="13" t="s">
        <v>84</v>
      </c>
      <c r="AY231" s="240" t="s">
        <v>127</v>
      </c>
    </row>
    <row r="232" s="2" customFormat="1" ht="14.4" customHeight="1">
      <c r="A232" s="38"/>
      <c r="B232" s="39"/>
      <c r="C232" s="215" t="s">
        <v>372</v>
      </c>
      <c r="D232" s="215" t="s">
        <v>130</v>
      </c>
      <c r="E232" s="216" t="s">
        <v>373</v>
      </c>
      <c r="F232" s="217" t="s">
        <v>374</v>
      </c>
      <c r="G232" s="218" t="s">
        <v>182</v>
      </c>
      <c r="H232" s="219">
        <v>12</v>
      </c>
      <c r="I232" s="220"/>
      <c r="J232" s="221">
        <f>ROUND(I232*H232,2)</f>
        <v>0</v>
      </c>
      <c r="K232" s="222"/>
      <c r="L232" s="44"/>
      <c r="M232" s="223" t="s">
        <v>1</v>
      </c>
      <c r="N232" s="224" t="s">
        <v>41</v>
      </c>
      <c r="O232" s="91"/>
      <c r="P232" s="225">
        <f>O232*H232</f>
        <v>0</v>
      </c>
      <c r="Q232" s="225">
        <v>0</v>
      </c>
      <c r="R232" s="225">
        <f>Q232*H232</f>
        <v>0</v>
      </c>
      <c r="S232" s="225">
        <v>0.0039399999999999999</v>
      </c>
      <c r="T232" s="226">
        <f>S232*H232</f>
        <v>0.047280000000000003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7" t="s">
        <v>183</v>
      </c>
      <c r="AT232" s="227" t="s">
        <v>130</v>
      </c>
      <c r="AU232" s="227" t="s">
        <v>86</v>
      </c>
      <c r="AY232" s="17" t="s">
        <v>127</v>
      </c>
      <c r="BE232" s="228">
        <f>IF(N232="základní",J232,0)</f>
        <v>0</v>
      </c>
      <c r="BF232" s="228">
        <f>IF(N232="snížená",J232,0)</f>
        <v>0</v>
      </c>
      <c r="BG232" s="228">
        <f>IF(N232="zákl. přenesená",J232,0)</f>
        <v>0</v>
      </c>
      <c r="BH232" s="228">
        <f>IF(N232="sníž. přenesená",J232,0)</f>
        <v>0</v>
      </c>
      <c r="BI232" s="228">
        <f>IF(N232="nulová",J232,0)</f>
        <v>0</v>
      </c>
      <c r="BJ232" s="17" t="s">
        <v>84</v>
      </c>
      <c r="BK232" s="228">
        <f>ROUND(I232*H232,2)</f>
        <v>0</v>
      </c>
      <c r="BL232" s="17" t="s">
        <v>183</v>
      </c>
      <c r="BM232" s="227" t="s">
        <v>375</v>
      </c>
    </row>
    <row r="233" s="13" customFormat="1">
      <c r="A233" s="13"/>
      <c r="B233" s="229"/>
      <c r="C233" s="230"/>
      <c r="D233" s="231" t="s">
        <v>136</v>
      </c>
      <c r="E233" s="232" t="s">
        <v>1</v>
      </c>
      <c r="F233" s="233" t="s">
        <v>376</v>
      </c>
      <c r="G233" s="230"/>
      <c r="H233" s="234">
        <v>12</v>
      </c>
      <c r="I233" s="235"/>
      <c r="J233" s="230"/>
      <c r="K233" s="230"/>
      <c r="L233" s="236"/>
      <c r="M233" s="237"/>
      <c r="N233" s="238"/>
      <c r="O233" s="238"/>
      <c r="P233" s="238"/>
      <c r="Q233" s="238"/>
      <c r="R233" s="238"/>
      <c r="S233" s="238"/>
      <c r="T233" s="23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0" t="s">
        <v>136</v>
      </c>
      <c r="AU233" s="240" t="s">
        <v>86</v>
      </c>
      <c r="AV233" s="13" t="s">
        <v>86</v>
      </c>
      <c r="AW233" s="13" t="s">
        <v>32</v>
      </c>
      <c r="AX233" s="13" t="s">
        <v>84</v>
      </c>
      <c r="AY233" s="240" t="s">
        <v>127</v>
      </c>
    </row>
    <row r="234" s="2" customFormat="1" ht="14.4" customHeight="1">
      <c r="A234" s="38"/>
      <c r="B234" s="39"/>
      <c r="C234" s="215" t="s">
        <v>377</v>
      </c>
      <c r="D234" s="215" t="s">
        <v>130</v>
      </c>
      <c r="E234" s="216" t="s">
        <v>378</v>
      </c>
      <c r="F234" s="217" t="s">
        <v>379</v>
      </c>
      <c r="G234" s="218" t="s">
        <v>182</v>
      </c>
      <c r="H234" s="219">
        <v>69.099999999999994</v>
      </c>
      <c r="I234" s="220"/>
      <c r="J234" s="221">
        <f>ROUND(I234*H234,2)</f>
        <v>0</v>
      </c>
      <c r="K234" s="222"/>
      <c r="L234" s="44"/>
      <c r="M234" s="223" t="s">
        <v>1</v>
      </c>
      <c r="N234" s="224" t="s">
        <v>41</v>
      </c>
      <c r="O234" s="91"/>
      <c r="P234" s="225">
        <f>O234*H234</f>
        <v>0</v>
      </c>
      <c r="Q234" s="225">
        <v>0.00060999999999999997</v>
      </c>
      <c r="R234" s="225">
        <f>Q234*H234</f>
        <v>0.042150999999999994</v>
      </c>
      <c r="S234" s="225">
        <v>0</v>
      </c>
      <c r="T234" s="226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7" t="s">
        <v>183</v>
      </c>
      <c r="AT234" s="227" t="s">
        <v>130</v>
      </c>
      <c r="AU234" s="227" t="s">
        <v>86</v>
      </c>
      <c r="AY234" s="17" t="s">
        <v>127</v>
      </c>
      <c r="BE234" s="228">
        <f>IF(N234="základní",J234,0)</f>
        <v>0</v>
      </c>
      <c r="BF234" s="228">
        <f>IF(N234="snížená",J234,0)</f>
        <v>0</v>
      </c>
      <c r="BG234" s="228">
        <f>IF(N234="zákl. přenesená",J234,0)</f>
        <v>0</v>
      </c>
      <c r="BH234" s="228">
        <f>IF(N234="sníž. přenesená",J234,0)</f>
        <v>0</v>
      </c>
      <c r="BI234" s="228">
        <f>IF(N234="nulová",J234,0)</f>
        <v>0</v>
      </c>
      <c r="BJ234" s="17" t="s">
        <v>84</v>
      </c>
      <c r="BK234" s="228">
        <f>ROUND(I234*H234,2)</f>
        <v>0</v>
      </c>
      <c r="BL234" s="17" t="s">
        <v>183</v>
      </c>
      <c r="BM234" s="227" t="s">
        <v>380</v>
      </c>
    </row>
    <row r="235" s="13" customFormat="1">
      <c r="A235" s="13"/>
      <c r="B235" s="229"/>
      <c r="C235" s="230"/>
      <c r="D235" s="231" t="s">
        <v>136</v>
      </c>
      <c r="E235" s="232" t="s">
        <v>1</v>
      </c>
      <c r="F235" s="233" t="s">
        <v>371</v>
      </c>
      <c r="G235" s="230"/>
      <c r="H235" s="234">
        <v>44.700000000000003</v>
      </c>
      <c r="I235" s="235"/>
      <c r="J235" s="230"/>
      <c r="K235" s="230"/>
      <c r="L235" s="236"/>
      <c r="M235" s="237"/>
      <c r="N235" s="238"/>
      <c r="O235" s="238"/>
      <c r="P235" s="238"/>
      <c r="Q235" s="238"/>
      <c r="R235" s="238"/>
      <c r="S235" s="238"/>
      <c r="T235" s="23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0" t="s">
        <v>136</v>
      </c>
      <c r="AU235" s="240" t="s">
        <v>86</v>
      </c>
      <c r="AV235" s="13" t="s">
        <v>86</v>
      </c>
      <c r="AW235" s="13" t="s">
        <v>32</v>
      </c>
      <c r="AX235" s="13" t="s">
        <v>76</v>
      </c>
      <c r="AY235" s="240" t="s">
        <v>127</v>
      </c>
    </row>
    <row r="236" s="13" customFormat="1">
      <c r="A236" s="13"/>
      <c r="B236" s="229"/>
      <c r="C236" s="230"/>
      <c r="D236" s="231" t="s">
        <v>136</v>
      </c>
      <c r="E236" s="232" t="s">
        <v>1</v>
      </c>
      <c r="F236" s="233" t="s">
        <v>381</v>
      </c>
      <c r="G236" s="230"/>
      <c r="H236" s="234">
        <v>24.399999999999999</v>
      </c>
      <c r="I236" s="235"/>
      <c r="J236" s="230"/>
      <c r="K236" s="230"/>
      <c r="L236" s="236"/>
      <c r="M236" s="237"/>
      <c r="N236" s="238"/>
      <c r="O236" s="238"/>
      <c r="P236" s="238"/>
      <c r="Q236" s="238"/>
      <c r="R236" s="238"/>
      <c r="S236" s="238"/>
      <c r="T236" s="23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0" t="s">
        <v>136</v>
      </c>
      <c r="AU236" s="240" t="s">
        <v>86</v>
      </c>
      <c r="AV236" s="13" t="s">
        <v>86</v>
      </c>
      <c r="AW236" s="13" t="s">
        <v>32</v>
      </c>
      <c r="AX236" s="13" t="s">
        <v>76</v>
      </c>
      <c r="AY236" s="240" t="s">
        <v>127</v>
      </c>
    </row>
    <row r="237" s="14" customFormat="1">
      <c r="A237" s="14"/>
      <c r="B237" s="241"/>
      <c r="C237" s="242"/>
      <c r="D237" s="231" t="s">
        <v>136</v>
      </c>
      <c r="E237" s="243" t="s">
        <v>1</v>
      </c>
      <c r="F237" s="244" t="s">
        <v>139</v>
      </c>
      <c r="G237" s="242"/>
      <c r="H237" s="245">
        <v>69.099999999999994</v>
      </c>
      <c r="I237" s="246"/>
      <c r="J237" s="242"/>
      <c r="K237" s="242"/>
      <c r="L237" s="247"/>
      <c r="M237" s="248"/>
      <c r="N237" s="249"/>
      <c r="O237" s="249"/>
      <c r="P237" s="249"/>
      <c r="Q237" s="249"/>
      <c r="R237" s="249"/>
      <c r="S237" s="249"/>
      <c r="T237" s="250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1" t="s">
        <v>136</v>
      </c>
      <c r="AU237" s="251" t="s">
        <v>86</v>
      </c>
      <c r="AV237" s="14" t="s">
        <v>134</v>
      </c>
      <c r="AW237" s="14" t="s">
        <v>32</v>
      </c>
      <c r="AX237" s="14" t="s">
        <v>84</v>
      </c>
      <c r="AY237" s="251" t="s">
        <v>127</v>
      </c>
    </row>
    <row r="238" s="2" customFormat="1" ht="24.15" customHeight="1">
      <c r="A238" s="38"/>
      <c r="B238" s="39"/>
      <c r="C238" s="215" t="s">
        <v>382</v>
      </c>
      <c r="D238" s="215" t="s">
        <v>130</v>
      </c>
      <c r="E238" s="216" t="s">
        <v>383</v>
      </c>
      <c r="F238" s="217" t="s">
        <v>384</v>
      </c>
      <c r="G238" s="218" t="s">
        <v>133</v>
      </c>
      <c r="H238" s="219">
        <v>361.54000000000002</v>
      </c>
      <c r="I238" s="220"/>
      <c r="J238" s="221">
        <f>ROUND(I238*H238,2)</f>
        <v>0</v>
      </c>
      <c r="K238" s="222"/>
      <c r="L238" s="44"/>
      <c r="M238" s="223" t="s">
        <v>1</v>
      </c>
      <c r="N238" s="224" t="s">
        <v>41</v>
      </c>
      <c r="O238" s="91"/>
      <c r="P238" s="225">
        <f>O238*H238</f>
        <v>0</v>
      </c>
      <c r="Q238" s="225">
        <v>0.00264</v>
      </c>
      <c r="R238" s="225">
        <f>Q238*H238</f>
        <v>0.95446560000000003</v>
      </c>
      <c r="S238" s="225">
        <v>0</v>
      </c>
      <c r="T238" s="226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7" t="s">
        <v>183</v>
      </c>
      <c r="AT238" s="227" t="s">
        <v>130</v>
      </c>
      <c r="AU238" s="227" t="s">
        <v>86</v>
      </c>
      <c r="AY238" s="17" t="s">
        <v>127</v>
      </c>
      <c r="BE238" s="228">
        <f>IF(N238="základní",J238,0)</f>
        <v>0</v>
      </c>
      <c r="BF238" s="228">
        <f>IF(N238="snížená",J238,0)</f>
        <v>0</v>
      </c>
      <c r="BG238" s="228">
        <f>IF(N238="zákl. přenesená",J238,0)</f>
        <v>0</v>
      </c>
      <c r="BH238" s="228">
        <f>IF(N238="sníž. přenesená",J238,0)</f>
        <v>0</v>
      </c>
      <c r="BI238" s="228">
        <f>IF(N238="nulová",J238,0)</f>
        <v>0</v>
      </c>
      <c r="BJ238" s="17" t="s">
        <v>84</v>
      </c>
      <c r="BK238" s="228">
        <f>ROUND(I238*H238,2)</f>
        <v>0</v>
      </c>
      <c r="BL238" s="17" t="s">
        <v>183</v>
      </c>
      <c r="BM238" s="227" t="s">
        <v>385</v>
      </c>
    </row>
    <row r="239" s="13" customFormat="1">
      <c r="A239" s="13"/>
      <c r="B239" s="229"/>
      <c r="C239" s="230"/>
      <c r="D239" s="231" t="s">
        <v>136</v>
      </c>
      <c r="E239" s="232" t="s">
        <v>1</v>
      </c>
      <c r="F239" s="233" t="s">
        <v>268</v>
      </c>
      <c r="G239" s="230"/>
      <c r="H239" s="234">
        <v>245.34</v>
      </c>
      <c r="I239" s="235"/>
      <c r="J239" s="230"/>
      <c r="K239" s="230"/>
      <c r="L239" s="236"/>
      <c r="M239" s="237"/>
      <c r="N239" s="238"/>
      <c r="O239" s="238"/>
      <c r="P239" s="238"/>
      <c r="Q239" s="238"/>
      <c r="R239" s="238"/>
      <c r="S239" s="238"/>
      <c r="T239" s="23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0" t="s">
        <v>136</v>
      </c>
      <c r="AU239" s="240" t="s">
        <v>86</v>
      </c>
      <c r="AV239" s="13" t="s">
        <v>86</v>
      </c>
      <c r="AW239" s="13" t="s">
        <v>32</v>
      </c>
      <c r="AX239" s="13" t="s">
        <v>76</v>
      </c>
      <c r="AY239" s="240" t="s">
        <v>127</v>
      </c>
    </row>
    <row r="240" s="13" customFormat="1">
      <c r="A240" s="13"/>
      <c r="B240" s="229"/>
      <c r="C240" s="230"/>
      <c r="D240" s="231" t="s">
        <v>136</v>
      </c>
      <c r="E240" s="232" t="s">
        <v>1</v>
      </c>
      <c r="F240" s="233" t="s">
        <v>269</v>
      </c>
      <c r="G240" s="230"/>
      <c r="H240" s="234">
        <v>46.799999999999997</v>
      </c>
      <c r="I240" s="235"/>
      <c r="J240" s="230"/>
      <c r="K240" s="230"/>
      <c r="L240" s="236"/>
      <c r="M240" s="237"/>
      <c r="N240" s="238"/>
      <c r="O240" s="238"/>
      <c r="P240" s="238"/>
      <c r="Q240" s="238"/>
      <c r="R240" s="238"/>
      <c r="S240" s="238"/>
      <c r="T240" s="23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0" t="s">
        <v>136</v>
      </c>
      <c r="AU240" s="240" t="s">
        <v>86</v>
      </c>
      <c r="AV240" s="13" t="s">
        <v>86</v>
      </c>
      <c r="AW240" s="13" t="s">
        <v>32</v>
      </c>
      <c r="AX240" s="13" t="s">
        <v>76</v>
      </c>
      <c r="AY240" s="240" t="s">
        <v>127</v>
      </c>
    </row>
    <row r="241" s="13" customFormat="1">
      <c r="A241" s="13"/>
      <c r="B241" s="229"/>
      <c r="C241" s="230"/>
      <c r="D241" s="231" t="s">
        <v>136</v>
      </c>
      <c r="E241" s="232" t="s">
        <v>1</v>
      </c>
      <c r="F241" s="233" t="s">
        <v>270</v>
      </c>
      <c r="G241" s="230"/>
      <c r="H241" s="234">
        <v>69.400000000000006</v>
      </c>
      <c r="I241" s="235"/>
      <c r="J241" s="230"/>
      <c r="K241" s="230"/>
      <c r="L241" s="236"/>
      <c r="M241" s="237"/>
      <c r="N241" s="238"/>
      <c r="O241" s="238"/>
      <c r="P241" s="238"/>
      <c r="Q241" s="238"/>
      <c r="R241" s="238"/>
      <c r="S241" s="238"/>
      <c r="T241" s="23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0" t="s">
        <v>136</v>
      </c>
      <c r="AU241" s="240" t="s">
        <v>86</v>
      </c>
      <c r="AV241" s="13" t="s">
        <v>86</v>
      </c>
      <c r="AW241" s="13" t="s">
        <v>32</v>
      </c>
      <c r="AX241" s="13" t="s">
        <v>76</v>
      </c>
      <c r="AY241" s="240" t="s">
        <v>127</v>
      </c>
    </row>
    <row r="242" s="14" customFormat="1">
      <c r="A242" s="14"/>
      <c r="B242" s="241"/>
      <c r="C242" s="242"/>
      <c r="D242" s="231" t="s">
        <v>136</v>
      </c>
      <c r="E242" s="243" t="s">
        <v>1</v>
      </c>
      <c r="F242" s="244" t="s">
        <v>139</v>
      </c>
      <c r="G242" s="242"/>
      <c r="H242" s="245">
        <v>361.53999999999996</v>
      </c>
      <c r="I242" s="246"/>
      <c r="J242" s="242"/>
      <c r="K242" s="242"/>
      <c r="L242" s="247"/>
      <c r="M242" s="248"/>
      <c r="N242" s="249"/>
      <c r="O242" s="249"/>
      <c r="P242" s="249"/>
      <c r="Q242" s="249"/>
      <c r="R242" s="249"/>
      <c r="S242" s="249"/>
      <c r="T242" s="250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1" t="s">
        <v>136</v>
      </c>
      <c r="AU242" s="251" t="s">
        <v>86</v>
      </c>
      <c r="AV242" s="14" t="s">
        <v>134</v>
      </c>
      <c r="AW242" s="14" t="s">
        <v>32</v>
      </c>
      <c r="AX242" s="14" t="s">
        <v>84</v>
      </c>
      <c r="AY242" s="251" t="s">
        <v>127</v>
      </c>
    </row>
    <row r="243" s="2" customFormat="1" ht="24.15" customHeight="1">
      <c r="A243" s="38"/>
      <c r="B243" s="39"/>
      <c r="C243" s="215" t="s">
        <v>386</v>
      </c>
      <c r="D243" s="215" t="s">
        <v>130</v>
      </c>
      <c r="E243" s="216" t="s">
        <v>387</v>
      </c>
      <c r="F243" s="217" t="s">
        <v>388</v>
      </c>
      <c r="G243" s="218" t="s">
        <v>182</v>
      </c>
      <c r="H243" s="219">
        <v>22.699999999999999</v>
      </c>
      <c r="I243" s="220"/>
      <c r="J243" s="221">
        <f>ROUND(I243*H243,2)</f>
        <v>0</v>
      </c>
      <c r="K243" s="222"/>
      <c r="L243" s="44"/>
      <c r="M243" s="223" t="s">
        <v>1</v>
      </c>
      <c r="N243" s="224" t="s">
        <v>41</v>
      </c>
      <c r="O243" s="91"/>
      <c r="P243" s="225">
        <f>O243*H243</f>
        <v>0</v>
      </c>
      <c r="Q243" s="225">
        <v>0.00115</v>
      </c>
      <c r="R243" s="225">
        <f>Q243*H243</f>
        <v>0.026105</v>
      </c>
      <c r="S243" s="225">
        <v>0</v>
      </c>
      <c r="T243" s="226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7" t="s">
        <v>183</v>
      </c>
      <c r="AT243" s="227" t="s">
        <v>130</v>
      </c>
      <c r="AU243" s="227" t="s">
        <v>86</v>
      </c>
      <c r="AY243" s="17" t="s">
        <v>127</v>
      </c>
      <c r="BE243" s="228">
        <f>IF(N243="základní",J243,0)</f>
        <v>0</v>
      </c>
      <c r="BF243" s="228">
        <f>IF(N243="snížená",J243,0)</f>
        <v>0</v>
      </c>
      <c r="BG243" s="228">
        <f>IF(N243="zákl. přenesená",J243,0)</f>
        <v>0</v>
      </c>
      <c r="BH243" s="228">
        <f>IF(N243="sníž. přenesená",J243,0)</f>
        <v>0</v>
      </c>
      <c r="BI243" s="228">
        <f>IF(N243="nulová",J243,0)</f>
        <v>0</v>
      </c>
      <c r="BJ243" s="17" t="s">
        <v>84</v>
      </c>
      <c r="BK243" s="228">
        <f>ROUND(I243*H243,2)</f>
        <v>0</v>
      </c>
      <c r="BL243" s="17" t="s">
        <v>183</v>
      </c>
      <c r="BM243" s="227" t="s">
        <v>389</v>
      </c>
    </row>
    <row r="244" s="13" customFormat="1">
      <c r="A244" s="13"/>
      <c r="B244" s="229"/>
      <c r="C244" s="230"/>
      <c r="D244" s="231" t="s">
        <v>136</v>
      </c>
      <c r="E244" s="232" t="s">
        <v>1</v>
      </c>
      <c r="F244" s="233" t="s">
        <v>390</v>
      </c>
      <c r="G244" s="230"/>
      <c r="H244" s="234">
        <v>22.699999999999999</v>
      </c>
      <c r="I244" s="235"/>
      <c r="J244" s="230"/>
      <c r="K244" s="230"/>
      <c r="L244" s="236"/>
      <c r="M244" s="237"/>
      <c r="N244" s="238"/>
      <c r="O244" s="238"/>
      <c r="P244" s="238"/>
      <c r="Q244" s="238"/>
      <c r="R244" s="238"/>
      <c r="S244" s="238"/>
      <c r="T244" s="23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0" t="s">
        <v>136</v>
      </c>
      <c r="AU244" s="240" t="s">
        <v>86</v>
      </c>
      <c r="AV244" s="13" t="s">
        <v>86</v>
      </c>
      <c r="AW244" s="13" t="s">
        <v>32</v>
      </c>
      <c r="AX244" s="13" t="s">
        <v>84</v>
      </c>
      <c r="AY244" s="240" t="s">
        <v>127</v>
      </c>
    </row>
    <row r="245" s="2" customFormat="1" ht="24.15" customHeight="1">
      <c r="A245" s="38"/>
      <c r="B245" s="39"/>
      <c r="C245" s="215" t="s">
        <v>391</v>
      </c>
      <c r="D245" s="215" t="s">
        <v>130</v>
      </c>
      <c r="E245" s="216" t="s">
        <v>392</v>
      </c>
      <c r="F245" s="217" t="s">
        <v>393</v>
      </c>
      <c r="G245" s="218" t="s">
        <v>182</v>
      </c>
      <c r="H245" s="219">
        <v>18.817</v>
      </c>
      <c r="I245" s="220"/>
      <c r="J245" s="221">
        <f>ROUND(I245*H245,2)</f>
        <v>0</v>
      </c>
      <c r="K245" s="222"/>
      <c r="L245" s="44"/>
      <c r="M245" s="223" t="s">
        <v>1</v>
      </c>
      <c r="N245" s="224" t="s">
        <v>41</v>
      </c>
      <c r="O245" s="91"/>
      <c r="P245" s="225">
        <f>O245*H245</f>
        <v>0</v>
      </c>
      <c r="Q245" s="225">
        <v>0.00115</v>
      </c>
      <c r="R245" s="225">
        <f>Q245*H245</f>
        <v>0.02163955</v>
      </c>
      <c r="S245" s="225">
        <v>0</v>
      </c>
      <c r="T245" s="226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7" t="s">
        <v>183</v>
      </c>
      <c r="AT245" s="227" t="s">
        <v>130</v>
      </c>
      <c r="AU245" s="227" t="s">
        <v>86</v>
      </c>
      <c r="AY245" s="17" t="s">
        <v>127</v>
      </c>
      <c r="BE245" s="228">
        <f>IF(N245="základní",J245,0)</f>
        <v>0</v>
      </c>
      <c r="BF245" s="228">
        <f>IF(N245="snížená",J245,0)</f>
        <v>0</v>
      </c>
      <c r="BG245" s="228">
        <f>IF(N245="zákl. přenesená",J245,0)</f>
        <v>0</v>
      </c>
      <c r="BH245" s="228">
        <f>IF(N245="sníž. přenesená",J245,0)</f>
        <v>0</v>
      </c>
      <c r="BI245" s="228">
        <f>IF(N245="nulová",J245,0)</f>
        <v>0</v>
      </c>
      <c r="BJ245" s="17" t="s">
        <v>84</v>
      </c>
      <c r="BK245" s="228">
        <f>ROUND(I245*H245,2)</f>
        <v>0</v>
      </c>
      <c r="BL245" s="17" t="s">
        <v>183</v>
      </c>
      <c r="BM245" s="227" t="s">
        <v>394</v>
      </c>
    </row>
    <row r="246" s="13" customFormat="1">
      <c r="A246" s="13"/>
      <c r="B246" s="229"/>
      <c r="C246" s="230"/>
      <c r="D246" s="231" t="s">
        <v>136</v>
      </c>
      <c r="E246" s="232" t="s">
        <v>1</v>
      </c>
      <c r="F246" s="233" t="s">
        <v>395</v>
      </c>
      <c r="G246" s="230"/>
      <c r="H246" s="234">
        <v>18.817</v>
      </c>
      <c r="I246" s="235"/>
      <c r="J246" s="230"/>
      <c r="K246" s="230"/>
      <c r="L246" s="236"/>
      <c r="M246" s="237"/>
      <c r="N246" s="238"/>
      <c r="O246" s="238"/>
      <c r="P246" s="238"/>
      <c r="Q246" s="238"/>
      <c r="R246" s="238"/>
      <c r="S246" s="238"/>
      <c r="T246" s="23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0" t="s">
        <v>136</v>
      </c>
      <c r="AU246" s="240" t="s">
        <v>86</v>
      </c>
      <c r="AV246" s="13" t="s">
        <v>86</v>
      </c>
      <c r="AW246" s="13" t="s">
        <v>32</v>
      </c>
      <c r="AX246" s="13" t="s">
        <v>84</v>
      </c>
      <c r="AY246" s="240" t="s">
        <v>127</v>
      </c>
    </row>
    <row r="247" s="2" customFormat="1" ht="14.4" customHeight="1">
      <c r="A247" s="38"/>
      <c r="B247" s="39"/>
      <c r="C247" s="215" t="s">
        <v>396</v>
      </c>
      <c r="D247" s="215" t="s">
        <v>130</v>
      </c>
      <c r="E247" s="216" t="s">
        <v>397</v>
      </c>
      <c r="F247" s="217" t="s">
        <v>398</v>
      </c>
      <c r="G247" s="218" t="s">
        <v>182</v>
      </c>
      <c r="H247" s="219">
        <v>12.199999999999999</v>
      </c>
      <c r="I247" s="220"/>
      <c r="J247" s="221">
        <f>ROUND(I247*H247,2)</f>
        <v>0</v>
      </c>
      <c r="K247" s="222"/>
      <c r="L247" s="44"/>
      <c r="M247" s="223" t="s">
        <v>1</v>
      </c>
      <c r="N247" s="224" t="s">
        <v>41</v>
      </c>
      <c r="O247" s="91"/>
      <c r="P247" s="225">
        <f>O247*H247</f>
        <v>0</v>
      </c>
      <c r="Q247" s="225">
        <v>0.0011100000000000001</v>
      </c>
      <c r="R247" s="225">
        <f>Q247*H247</f>
        <v>0.013542</v>
      </c>
      <c r="S247" s="225">
        <v>0</v>
      </c>
      <c r="T247" s="226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7" t="s">
        <v>183</v>
      </c>
      <c r="AT247" s="227" t="s">
        <v>130</v>
      </c>
      <c r="AU247" s="227" t="s">
        <v>86</v>
      </c>
      <c r="AY247" s="17" t="s">
        <v>127</v>
      </c>
      <c r="BE247" s="228">
        <f>IF(N247="základní",J247,0)</f>
        <v>0</v>
      </c>
      <c r="BF247" s="228">
        <f>IF(N247="snížená",J247,0)</f>
        <v>0</v>
      </c>
      <c r="BG247" s="228">
        <f>IF(N247="zákl. přenesená",J247,0)</f>
        <v>0</v>
      </c>
      <c r="BH247" s="228">
        <f>IF(N247="sníž. přenesená",J247,0)</f>
        <v>0</v>
      </c>
      <c r="BI247" s="228">
        <f>IF(N247="nulová",J247,0)</f>
        <v>0</v>
      </c>
      <c r="BJ247" s="17" t="s">
        <v>84</v>
      </c>
      <c r="BK247" s="228">
        <f>ROUND(I247*H247,2)</f>
        <v>0</v>
      </c>
      <c r="BL247" s="17" t="s">
        <v>183</v>
      </c>
      <c r="BM247" s="227" t="s">
        <v>399</v>
      </c>
    </row>
    <row r="248" s="13" customFormat="1">
      <c r="A248" s="13"/>
      <c r="B248" s="229"/>
      <c r="C248" s="230"/>
      <c r="D248" s="231" t="s">
        <v>136</v>
      </c>
      <c r="E248" s="232" t="s">
        <v>1</v>
      </c>
      <c r="F248" s="233" t="s">
        <v>337</v>
      </c>
      <c r="G248" s="230"/>
      <c r="H248" s="234">
        <v>12.199999999999999</v>
      </c>
      <c r="I248" s="235"/>
      <c r="J248" s="230"/>
      <c r="K248" s="230"/>
      <c r="L248" s="236"/>
      <c r="M248" s="237"/>
      <c r="N248" s="238"/>
      <c r="O248" s="238"/>
      <c r="P248" s="238"/>
      <c r="Q248" s="238"/>
      <c r="R248" s="238"/>
      <c r="S248" s="238"/>
      <c r="T248" s="23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0" t="s">
        <v>136</v>
      </c>
      <c r="AU248" s="240" t="s">
        <v>86</v>
      </c>
      <c r="AV248" s="13" t="s">
        <v>86</v>
      </c>
      <c r="AW248" s="13" t="s">
        <v>32</v>
      </c>
      <c r="AX248" s="13" t="s">
        <v>84</v>
      </c>
      <c r="AY248" s="240" t="s">
        <v>127</v>
      </c>
    </row>
    <row r="249" s="2" customFormat="1" ht="24.15" customHeight="1">
      <c r="A249" s="38"/>
      <c r="B249" s="39"/>
      <c r="C249" s="215" t="s">
        <v>400</v>
      </c>
      <c r="D249" s="215" t="s">
        <v>130</v>
      </c>
      <c r="E249" s="216" t="s">
        <v>401</v>
      </c>
      <c r="F249" s="217" t="s">
        <v>402</v>
      </c>
      <c r="G249" s="218" t="s">
        <v>182</v>
      </c>
      <c r="H249" s="219">
        <v>33.200000000000003</v>
      </c>
      <c r="I249" s="220"/>
      <c r="J249" s="221">
        <f>ROUND(I249*H249,2)</f>
        <v>0</v>
      </c>
      <c r="K249" s="222"/>
      <c r="L249" s="44"/>
      <c r="M249" s="223" t="s">
        <v>1</v>
      </c>
      <c r="N249" s="224" t="s">
        <v>41</v>
      </c>
      <c r="O249" s="91"/>
      <c r="P249" s="225">
        <f>O249*H249</f>
        <v>0</v>
      </c>
      <c r="Q249" s="225">
        <v>0.00073999999999999999</v>
      </c>
      <c r="R249" s="225">
        <f>Q249*H249</f>
        <v>0.024568000000000003</v>
      </c>
      <c r="S249" s="225">
        <v>0</v>
      </c>
      <c r="T249" s="226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7" t="s">
        <v>183</v>
      </c>
      <c r="AT249" s="227" t="s">
        <v>130</v>
      </c>
      <c r="AU249" s="227" t="s">
        <v>86</v>
      </c>
      <c r="AY249" s="17" t="s">
        <v>127</v>
      </c>
      <c r="BE249" s="228">
        <f>IF(N249="základní",J249,0)</f>
        <v>0</v>
      </c>
      <c r="BF249" s="228">
        <f>IF(N249="snížená",J249,0)</f>
        <v>0</v>
      </c>
      <c r="BG249" s="228">
        <f>IF(N249="zákl. přenesená",J249,0)</f>
        <v>0</v>
      </c>
      <c r="BH249" s="228">
        <f>IF(N249="sníž. přenesená",J249,0)</f>
        <v>0</v>
      </c>
      <c r="BI249" s="228">
        <f>IF(N249="nulová",J249,0)</f>
        <v>0</v>
      </c>
      <c r="BJ249" s="17" t="s">
        <v>84</v>
      </c>
      <c r="BK249" s="228">
        <f>ROUND(I249*H249,2)</f>
        <v>0</v>
      </c>
      <c r="BL249" s="17" t="s">
        <v>183</v>
      </c>
      <c r="BM249" s="227" t="s">
        <v>403</v>
      </c>
    </row>
    <row r="250" s="13" customFormat="1">
      <c r="A250" s="13"/>
      <c r="B250" s="229"/>
      <c r="C250" s="230"/>
      <c r="D250" s="231" t="s">
        <v>136</v>
      </c>
      <c r="E250" s="232" t="s">
        <v>1</v>
      </c>
      <c r="F250" s="233" t="s">
        <v>346</v>
      </c>
      <c r="G250" s="230"/>
      <c r="H250" s="234">
        <v>33.200000000000003</v>
      </c>
      <c r="I250" s="235"/>
      <c r="J250" s="230"/>
      <c r="K250" s="230"/>
      <c r="L250" s="236"/>
      <c r="M250" s="237"/>
      <c r="N250" s="238"/>
      <c r="O250" s="238"/>
      <c r="P250" s="238"/>
      <c r="Q250" s="238"/>
      <c r="R250" s="238"/>
      <c r="S250" s="238"/>
      <c r="T250" s="23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0" t="s">
        <v>136</v>
      </c>
      <c r="AU250" s="240" t="s">
        <v>86</v>
      </c>
      <c r="AV250" s="13" t="s">
        <v>86</v>
      </c>
      <c r="AW250" s="13" t="s">
        <v>32</v>
      </c>
      <c r="AX250" s="13" t="s">
        <v>84</v>
      </c>
      <c r="AY250" s="240" t="s">
        <v>127</v>
      </c>
    </row>
    <row r="251" s="2" customFormat="1" ht="24.15" customHeight="1">
      <c r="A251" s="38"/>
      <c r="B251" s="39"/>
      <c r="C251" s="215" t="s">
        <v>404</v>
      </c>
      <c r="D251" s="215" t="s">
        <v>130</v>
      </c>
      <c r="E251" s="216" t="s">
        <v>405</v>
      </c>
      <c r="F251" s="217" t="s">
        <v>406</v>
      </c>
      <c r="G251" s="218" t="s">
        <v>197</v>
      </c>
      <c r="H251" s="219">
        <v>1</v>
      </c>
      <c r="I251" s="220"/>
      <c r="J251" s="221">
        <f>ROUND(I251*H251,2)</f>
        <v>0</v>
      </c>
      <c r="K251" s="222"/>
      <c r="L251" s="44"/>
      <c r="M251" s="223" t="s">
        <v>1</v>
      </c>
      <c r="N251" s="224" t="s">
        <v>41</v>
      </c>
      <c r="O251" s="91"/>
      <c r="P251" s="225">
        <f>O251*H251</f>
        <v>0</v>
      </c>
      <c r="Q251" s="225">
        <v>0.0087100000000000007</v>
      </c>
      <c r="R251" s="225">
        <f>Q251*H251</f>
        <v>0.0087100000000000007</v>
      </c>
      <c r="S251" s="225">
        <v>0</v>
      </c>
      <c r="T251" s="226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7" t="s">
        <v>183</v>
      </c>
      <c r="AT251" s="227" t="s">
        <v>130</v>
      </c>
      <c r="AU251" s="227" t="s">
        <v>86</v>
      </c>
      <c r="AY251" s="17" t="s">
        <v>127</v>
      </c>
      <c r="BE251" s="228">
        <f>IF(N251="základní",J251,0)</f>
        <v>0</v>
      </c>
      <c r="BF251" s="228">
        <f>IF(N251="snížená",J251,0)</f>
        <v>0</v>
      </c>
      <c r="BG251" s="228">
        <f>IF(N251="zákl. přenesená",J251,0)</f>
        <v>0</v>
      </c>
      <c r="BH251" s="228">
        <f>IF(N251="sníž. přenesená",J251,0)</f>
        <v>0</v>
      </c>
      <c r="BI251" s="228">
        <f>IF(N251="nulová",J251,0)</f>
        <v>0</v>
      </c>
      <c r="BJ251" s="17" t="s">
        <v>84</v>
      </c>
      <c r="BK251" s="228">
        <f>ROUND(I251*H251,2)</f>
        <v>0</v>
      </c>
      <c r="BL251" s="17" t="s">
        <v>183</v>
      </c>
      <c r="BM251" s="227" t="s">
        <v>407</v>
      </c>
    </row>
    <row r="252" s="2" customFormat="1" ht="24.15" customHeight="1">
      <c r="A252" s="38"/>
      <c r="B252" s="39"/>
      <c r="C252" s="215" t="s">
        <v>408</v>
      </c>
      <c r="D252" s="215" t="s">
        <v>130</v>
      </c>
      <c r="E252" s="216" t="s">
        <v>409</v>
      </c>
      <c r="F252" s="217" t="s">
        <v>410</v>
      </c>
      <c r="G252" s="218" t="s">
        <v>182</v>
      </c>
      <c r="H252" s="219">
        <v>37.700000000000003</v>
      </c>
      <c r="I252" s="220"/>
      <c r="J252" s="221">
        <f>ROUND(I252*H252,2)</f>
        <v>0</v>
      </c>
      <c r="K252" s="222"/>
      <c r="L252" s="44"/>
      <c r="M252" s="223" t="s">
        <v>1</v>
      </c>
      <c r="N252" s="224" t="s">
        <v>41</v>
      </c>
      <c r="O252" s="91"/>
      <c r="P252" s="225">
        <f>O252*H252</f>
        <v>0</v>
      </c>
      <c r="Q252" s="225">
        <v>0.0028</v>
      </c>
      <c r="R252" s="225">
        <f>Q252*H252</f>
        <v>0.10556</v>
      </c>
      <c r="S252" s="225">
        <v>0</v>
      </c>
      <c r="T252" s="226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7" t="s">
        <v>183</v>
      </c>
      <c r="AT252" s="227" t="s">
        <v>130</v>
      </c>
      <c r="AU252" s="227" t="s">
        <v>86</v>
      </c>
      <c r="AY252" s="17" t="s">
        <v>127</v>
      </c>
      <c r="BE252" s="228">
        <f>IF(N252="základní",J252,0)</f>
        <v>0</v>
      </c>
      <c r="BF252" s="228">
        <f>IF(N252="snížená",J252,0)</f>
        <v>0</v>
      </c>
      <c r="BG252" s="228">
        <f>IF(N252="zákl. přenesená",J252,0)</f>
        <v>0</v>
      </c>
      <c r="BH252" s="228">
        <f>IF(N252="sníž. přenesená",J252,0)</f>
        <v>0</v>
      </c>
      <c r="BI252" s="228">
        <f>IF(N252="nulová",J252,0)</f>
        <v>0</v>
      </c>
      <c r="BJ252" s="17" t="s">
        <v>84</v>
      </c>
      <c r="BK252" s="228">
        <f>ROUND(I252*H252,2)</f>
        <v>0</v>
      </c>
      <c r="BL252" s="17" t="s">
        <v>183</v>
      </c>
      <c r="BM252" s="227" t="s">
        <v>411</v>
      </c>
    </row>
    <row r="253" s="13" customFormat="1">
      <c r="A253" s="13"/>
      <c r="B253" s="229"/>
      <c r="C253" s="230"/>
      <c r="D253" s="231" t="s">
        <v>136</v>
      </c>
      <c r="E253" s="232" t="s">
        <v>1</v>
      </c>
      <c r="F253" s="233" t="s">
        <v>359</v>
      </c>
      <c r="G253" s="230"/>
      <c r="H253" s="234">
        <v>37.700000000000003</v>
      </c>
      <c r="I253" s="235"/>
      <c r="J253" s="230"/>
      <c r="K253" s="230"/>
      <c r="L253" s="236"/>
      <c r="M253" s="237"/>
      <c r="N253" s="238"/>
      <c r="O253" s="238"/>
      <c r="P253" s="238"/>
      <c r="Q253" s="238"/>
      <c r="R253" s="238"/>
      <c r="S253" s="238"/>
      <c r="T253" s="23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0" t="s">
        <v>136</v>
      </c>
      <c r="AU253" s="240" t="s">
        <v>86</v>
      </c>
      <c r="AV253" s="13" t="s">
        <v>86</v>
      </c>
      <c r="AW253" s="13" t="s">
        <v>32</v>
      </c>
      <c r="AX253" s="13" t="s">
        <v>84</v>
      </c>
      <c r="AY253" s="240" t="s">
        <v>127</v>
      </c>
    </row>
    <row r="254" s="2" customFormat="1" ht="24.15" customHeight="1">
      <c r="A254" s="38"/>
      <c r="B254" s="39"/>
      <c r="C254" s="215" t="s">
        <v>412</v>
      </c>
      <c r="D254" s="215" t="s">
        <v>130</v>
      </c>
      <c r="E254" s="216" t="s">
        <v>413</v>
      </c>
      <c r="F254" s="217" t="s">
        <v>414</v>
      </c>
      <c r="G254" s="218" t="s">
        <v>182</v>
      </c>
      <c r="H254" s="219">
        <v>18.699999999999999</v>
      </c>
      <c r="I254" s="220"/>
      <c r="J254" s="221">
        <f>ROUND(I254*H254,2)</f>
        <v>0</v>
      </c>
      <c r="K254" s="222"/>
      <c r="L254" s="44"/>
      <c r="M254" s="223" t="s">
        <v>1</v>
      </c>
      <c r="N254" s="224" t="s">
        <v>41</v>
      </c>
      <c r="O254" s="91"/>
      <c r="P254" s="225">
        <f>O254*H254</f>
        <v>0</v>
      </c>
      <c r="Q254" s="225">
        <v>0.00092000000000000003</v>
      </c>
      <c r="R254" s="225">
        <f>Q254*H254</f>
        <v>0.017204000000000001</v>
      </c>
      <c r="S254" s="225">
        <v>0</v>
      </c>
      <c r="T254" s="226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7" t="s">
        <v>183</v>
      </c>
      <c r="AT254" s="227" t="s">
        <v>130</v>
      </c>
      <c r="AU254" s="227" t="s">
        <v>86</v>
      </c>
      <c r="AY254" s="17" t="s">
        <v>127</v>
      </c>
      <c r="BE254" s="228">
        <f>IF(N254="základní",J254,0)</f>
        <v>0</v>
      </c>
      <c r="BF254" s="228">
        <f>IF(N254="snížená",J254,0)</f>
        <v>0</v>
      </c>
      <c r="BG254" s="228">
        <f>IF(N254="zákl. přenesená",J254,0)</f>
        <v>0</v>
      </c>
      <c r="BH254" s="228">
        <f>IF(N254="sníž. přenesená",J254,0)</f>
        <v>0</v>
      </c>
      <c r="BI254" s="228">
        <f>IF(N254="nulová",J254,0)</f>
        <v>0</v>
      </c>
      <c r="BJ254" s="17" t="s">
        <v>84</v>
      </c>
      <c r="BK254" s="228">
        <f>ROUND(I254*H254,2)</f>
        <v>0</v>
      </c>
      <c r="BL254" s="17" t="s">
        <v>183</v>
      </c>
      <c r="BM254" s="227" t="s">
        <v>415</v>
      </c>
    </row>
    <row r="255" s="13" customFormat="1">
      <c r="A255" s="13"/>
      <c r="B255" s="229"/>
      <c r="C255" s="230"/>
      <c r="D255" s="231" t="s">
        <v>136</v>
      </c>
      <c r="E255" s="232" t="s">
        <v>1</v>
      </c>
      <c r="F255" s="233" t="s">
        <v>364</v>
      </c>
      <c r="G255" s="230"/>
      <c r="H255" s="234">
        <v>4.4000000000000004</v>
      </c>
      <c r="I255" s="235"/>
      <c r="J255" s="230"/>
      <c r="K255" s="230"/>
      <c r="L255" s="236"/>
      <c r="M255" s="237"/>
      <c r="N255" s="238"/>
      <c r="O255" s="238"/>
      <c r="P255" s="238"/>
      <c r="Q255" s="238"/>
      <c r="R255" s="238"/>
      <c r="S255" s="238"/>
      <c r="T255" s="23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0" t="s">
        <v>136</v>
      </c>
      <c r="AU255" s="240" t="s">
        <v>86</v>
      </c>
      <c r="AV255" s="13" t="s">
        <v>86</v>
      </c>
      <c r="AW255" s="13" t="s">
        <v>32</v>
      </c>
      <c r="AX255" s="13" t="s">
        <v>76</v>
      </c>
      <c r="AY255" s="240" t="s">
        <v>127</v>
      </c>
    </row>
    <row r="256" s="13" customFormat="1">
      <c r="A256" s="13"/>
      <c r="B256" s="229"/>
      <c r="C256" s="230"/>
      <c r="D256" s="231" t="s">
        <v>136</v>
      </c>
      <c r="E256" s="232" t="s">
        <v>1</v>
      </c>
      <c r="F256" s="233" t="s">
        <v>365</v>
      </c>
      <c r="G256" s="230"/>
      <c r="H256" s="234">
        <v>7</v>
      </c>
      <c r="I256" s="235"/>
      <c r="J256" s="230"/>
      <c r="K256" s="230"/>
      <c r="L256" s="236"/>
      <c r="M256" s="237"/>
      <c r="N256" s="238"/>
      <c r="O256" s="238"/>
      <c r="P256" s="238"/>
      <c r="Q256" s="238"/>
      <c r="R256" s="238"/>
      <c r="S256" s="238"/>
      <c r="T256" s="23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0" t="s">
        <v>136</v>
      </c>
      <c r="AU256" s="240" t="s">
        <v>86</v>
      </c>
      <c r="AV256" s="13" t="s">
        <v>86</v>
      </c>
      <c r="AW256" s="13" t="s">
        <v>32</v>
      </c>
      <c r="AX256" s="13" t="s">
        <v>76</v>
      </c>
      <c r="AY256" s="240" t="s">
        <v>127</v>
      </c>
    </row>
    <row r="257" s="13" customFormat="1">
      <c r="A257" s="13"/>
      <c r="B257" s="229"/>
      <c r="C257" s="230"/>
      <c r="D257" s="231" t="s">
        <v>136</v>
      </c>
      <c r="E257" s="232" t="s">
        <v>1</v>
      </c>
      <c r="F257" s="233" t="s">
        <v>366</v>
      </c>
      <c r="G257" s="230"/>
      <c r="H257" s="234">
        <v>7.2999999999999998</v>
      </c>
      <c r="I257" s="235"/>
      <c r="J257" s="230"/>
      <c r="K257" s="230"/>
      <c r="L257" s="236"/>
      <c r="M257" s="237"/>
      <c r="N257" s="238"/>
      <c r="O257" s="238"/>
      <c r="P257" s="238"/>
      <c r="Q257" s="238"/>
      <c r="R257" s="238"/>
      <c r="S257" s="238"/>
      <c r="T257" s="23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0" t="s">
        <v>136</v>
      </c>
      <c r="AU257" s="240" t="s">
        <v>86</v>
      </c>
      <c r="AV257" s="13" t="s">
        <v>86</v>
      </c>
      <c r="AW257" s="13" t="s">
        <v>32</v>
      </c>
      <c r="AX257" s="13" t="s">
        <v>76</v>
      </c>
      <c r="AY257" s="240" t="s">
        <v>127</v>
      </c>
    </row>
    <row r="258" s="14" customFormat="1">
      <c r="A258" s="14"/>
      <c r="B258" s="241"/>
      <c r="C258" s="242"/>
      <c r="D258" s="231" t="s">
        <v>136</v>
      </c>
      <c r="E258" s="243" t="s">
        <v>1</v>
      </c>
      <c r="F258" s="244" t="s">
        <v>139</v>
      </c>
      <c r="G258" s="242"/>
      <c r="H258" s="245">
        <v>18.699999999999999</v>
      </c>
      <c r="I258" s="246"/>
      <c r="J258" s="242"/>
      <c r="K258" s="242"/>
      <c r="L258" s="247"/>
      <c r="M258" s="248"/>
      <c r="N258" s="249"/>
      <c r="O258" s="249"/>
      <c r="P258" s="249"/>
      <c r="Q258" s="249"/>
      <c r="R258" s="249"/>
      <c r="S258" s="249"/>
      <c r="T258" s="250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1" t="s">
        <v>136</v>
      </c>
      <c r="AU258" s="251" t="s">
        <v>86</v>
      </c>
      <c r="AV258" s="14" t="s">
        <v>134</v>
      </c>
      <c r="AW258" s="14" t="s">
        <v>32</v>
      </c>
      <c r="AX258" s="14" t="s">
        <v>84</v>
      </c>
      <c r="AY258" s="251" t="s">
        <v>127</v>
      </c>
    </row>
    <row r="259" s="2" customFormat="1" ht="24.15" customHeight="1">
      <c r="A259" s="38"/>
      <c r="B259" s="39"/>
      <c r="C259" s="215" t="s">
        <v>416</v>
      </c>
      <c r="D259" s="215" t="s">
        <v>130</v>
      </c>
      <c r="E259" s="216" t="s">
        <v>417</v>
      </c>
      <c r="F259" s="217" t="s">
        <v>418</v>
      </c>
      <c r="G259" s="218" t="s">
        <v>133</v>
      </c>
      <c r="H259" s="219">
        <v>3</v>
      </c>
      <c r="I259" s="220"/>
      <c r="J259" s="221">
        <f>ROUND(I259*H259,2)</f>
        <v>0</v>
      </c>
      <c r="K259" s="222"/>
      <c r="L259" s="44"/>
      <c r="M259" s="223" t="s">
        <v>1</v>
      </c>
      <c r="N259" s="224" t="s">
        <v>41</v>
      </c>
      <c r="O259" s="91"/>
      <c r="P259" s="225">
        <f>O259*H259</f>
        <v>0</v>
      </c>
      <c r="Q259" s="225">
        <v>0.0022899999999999999</v>
      </c>
      <c r="R259" s="225">
        <f>Q259*H259</f>
        <v>0.0068699999999999994</v>
      </c>
      <c r="S259" s="225">
        <v>0</v>
      </c>
      <c r="T259" s="226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7" t="s">
        <v>183</v>
      </c>
      <c r="AT259" s="227" t="s">
        <v>130</v>
      </c>
      <c r="AU259" s="227" t="s">
        <v>86</v>
      </c>
      <c r="AY259" s="17" t="s">
        <v>127</v>
      </c>
      <c r="BE259" s="228">
        <f>IF(N259="základní",J259,0)</f>
        <v>0</v>
      </c>
      <c r="BF259" s="228">
        <f>IF(N259="snížená",J259,0)</f>
        <v>0</v>
      </c>
      <c r="BG259" s="228">
        <f>IF(N259="zákl. přenesená",J259,0)</f>
        <v>0</v>
      </c>
      <c r="BH259" s="228">
        <f>IF(N259="sníž. přenesená",J259,0)</f>
        <v>0</v>
      </c>
      <c r="BI259" s="228">
        <f>IF(N259="nulová",J259,0)</f>
        <v>0</v>
      </c>
      <c r="BJ259" s="17" t="s">
        <v>84</v>
      </c>
      <c r="BK259" s="228">
        <f>ROUND(I259*H259,2)</f>
        <v>0</v>
      </c>
      <c r="BL259" s="17" t="s">
        <v>183</v>
      </c>
      <c r="BM259" s="227" t="s">
        <v>419</v>
      </c>
    </row>
    <row r="260" s="13" customFormat="1">
      <c r="A260" s="13"/>
      <c r="B260" s="229"/>
      <c r="C260" s="230"/>
      <c r="D260" s="231" t="s">
        <v>136</v>
      </c>
      <c r="E260" s="232" t="s">
        <v>1</v>
      </c>
      <c r="F260" s="233" t="s">
        <v>420</v>
      </c>
      <c r="G260" s="230"/>
      <c r="H260" s="234">
        <v>3</v>
      </c>
      <c r="I260" s="235"/>
      <c r="J260" s="230"/>
      <c r="K260" s="230"/>
      <c r="L260" s="236"/>
      <c r="M260" s="237"/>
      <c r="N260" s="238"/>
      <c r="O260" s="238"/>
      <c r="P260" s="238"/>
      <c r="Q260" s="238"/>
      <c r="R260" s="238"/>
      <c r="S260" s="238"/>
      <c r="T260" s="23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0" t="s">
        <v>136</v>
      </c>
      <c r="AU260" s="240" t="s">
        <v>86</v>
      </c>
      <c r="AV260" s="13" t="s">
        <v>86</v>
      </c>
      <c r="AW260" s="13" t="s">
        <v>32</v>
      </c>
      <c r="AX260" s="13" t="s">
        <v>76</v>
      </c>
      <c r="AY260" s="240" t="s">
        <v>127</v>
      </c>
    </row>
    <row r="261" s="14" customFormat="1">
      <c r="A261" s="14"/>
      <c r="B261" s="241"/>
      <c r="C261" s="242"/>
      <c r="D261" s="231" t="s">
        <v>136</v>
      </c>
      <c r="E261" s="243" t="s">
        <v>1</v>
      </c>
      <c r="F261" s="244" t="s">
        <v>139</v>
      </c>
      <c r="G261" s="242"/>
      <c r="H261" s="245">
        <v>3</v>
      </c>
      <c r="I261" s="246"/>
      <c r="J261" s="242"/>
      <c r="K261" s="242"/>
      <c r="L261" s="247"/>
      <c r="M261" s="248"/>
      <c r="N261" s="249"/>
      <c r="O261" s="249"/>
      <c r="P261" s="249"/>
      <c r="Q261" s="249"/>
      <c r="R261" s="249"/>
      <c r="S261" s="249"/>
      <c r="T261" s="250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1" t="s">
        <v>136</v>
      </c>
      <c r="AU261" s="251" t="s">
        <v>86</v>
      </c>
      <c r="AV261" s="14" t="s">
        <v>134</v>
      </c>
      <c r="AW261" s="14" t="s">
        <v>32</v>
      </c>
      <c r="AX261" s="14" t="s">
        <v>84</v>
      </c>
      <c r="AY261" s="251" t="s">
        <v>127</v>
      </c>
    </row>
    <row r="262" s="2" customFormat="1" ht="14.4" customHeight="1">
      <c r="A262" s="38"/>
      <c r="B262" s="39"/>
      <c r="C262" s="215" t="s">
        <v>421</v>
      </c>
      <c r="D262" s="215" t="s">
        <v>130</v>
      </c>
      <c r="E262" s="216" t="s">
        <v>422</v>
      </c>
      <c r="F262" s="217" t="s">
        <v>423</v>
      </c>
      <c r="G262" s="218" t="s">
        <v>182</v>
      </c>
      <c r="H262" s="219">
        <v>44.700000000000003</v>
      </c>
      <c r="I262" s="220"/>
      <c r="J262" s="221">
        <f>ROUND(I262*H262,2)</f>
        <v>0</v>
      </c>
      <c r="K262" s="222"/>
      <c r="L262" s="44"/>
      <c r="M262" s="223" t="s">
        <v>1</v>
      </c>
      <c r="N262" s="224" t="s">
        <v>41</v>
      </c>
      <c r="O262" s="91"/>
      <c r="P262" s="225">
        <f>O262*H262</f>
        <v>0</v>
      </c>
      <c r="Q262" s="225">
        <v>0.00091</v>
      </c>
      <c r="R262" s="225">
        <f>Q262*H262</f>
        <v>0.040677000000000005</v>
      </c>
      <c r="S262" s="225">
        <v>0</v>
      </c>
      <c r="T262" s="226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7" t="s">
        <v>183</v>
      </c>
      <c r="AT262" s="227" t="s">
        <v>130</v>
      </c>
      <c r="AU262" s="227" t="s">
        <v>86</v>
      </c>
      <c r="AY262" s="17" t="s">
        <v>127</v>
      </c>
      <c r="BE262" s="228">
        <f>IF(N262="základní",J262,0)</f>
        <v>0</v>
      </c>
      <c r="BF262" s="228">
        <f>IF(N262="snížená",J262,0)</f>
        <v>0</v>
      </c>
      <c r="BG262" s="228">
        <f>IF(N262="zákl. přenesená",J262,0)</f>
        <v>0</v>
      </c>
      <c r="BH262" s="228">
        <f>IF(N262="sníž. přenesená",J262,0)</f>
        <v>0</v>
      </c>
      <c r="BI262" s="228">
        <f>IF(N262="nulová",J262,0)</f>
        <v>0</v>
      </c>
      <c r="BJ262" s="17" t="s">
        <v>84</v>
      </c>
      <c r="BK262" s="228">
        <f>ROUND(I262*H262,2)</f>
        <v>0</v>
      </c>
      <c r="BL262" s="17" t="s">
        <v>183</v>
      </c>
      <c r="BM262" s="227" t="s">
        <v>424</v>
      </c>
    </row>
    <row r="263" s="13" customFormat="1">
      <c r="A263" s="13"/>
      <c r="B263" s="229"/>
      <c r="C263" s="230"/>
      <c r="D263" s="231" t="s">
        <v>136</v>
      </c>
      <c r="E263" s="232" t="s">
        <v>1</v>
      </c>
      <c r="F263" s="233" t="s">
        <v>371</v>
      </c>
      <c r="G263" s="230"/>
      <c r="H263" s="234">
        <v>44.700000000000003</v>
      </c>
      <c r="I263" s="235"/>
      <c r="J263" s="230"/>
      <c r="K263" s="230"/>
      <c r="L263" s="236"/>
      <c r="M263" s="237"/>
      <c r="N263" s="238"/>
      <c r="O263" s="238"/>
      <c r="P263" s="238"/>
      <c r="Q263" s="238"/>
      <c r="R263" s="238"/>
      <c r="S263" s="238"/>
      <c r="T263" s="23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0" t="s">
        <v>136</v>
      </c>
      <c r="AU263" s="240" t="s">
        <v>86</v>
      </c>
      <c r="AV263" s="13" t="s">
        <v>86</v>
      </c>
      <c r="AW263" s="13" t="s">
        <v>32</v>
      </c>
      <c r="AX263" s="13" t="s">
        <v>84</v>
      </c>
      <c r="AY263" s="240" t="s">
        <v>127</v>
      </c>
    </row>
    <row r="264" s="2" customFormat="1" ht="24.15" customHeight="1">
      <c r="A264" s="38"/>
      <c r="B264" s="39"/>
      <c r="C264" s="215" t="s">
        <v>425</v>
      </c>
      <c r="D264" s="215" t="s">
        <v>130</v>
      </c>
      <c r="E264" s="216" t="s">
        <v>426</v>
      </c>
      <c r="F264" s="217" t="s">
        <v>427</v>
      </c>
      <c r="G264" s="218" t="s">
        <v>197</v>
      </c>
      <c r="H264" s="219">
        <v>6</v>
      </c>
      <c r="I264" s="220"/>
      <c r="J264" s="221">
        <f>ROUND(I264*H264,2)</f>
        <v>0</v>
      </c>
      <c r="K264" s="222"/>
      <c r="L264" s="44"/>
      <c r="M264" s="223" t="s">
        <v>1</v>
      </c>
      <c r="N264" s="224" t="s">
        <v>41</v>
      </c>
      <c r="O264" s="91"/>
      <c r="P264" s="225">
        <f>O264*H264</f>
        <v>0</v>
      </c>
      <c r="Q264" s="225">
        <v>0.00019000000000000001</v>
      </c>
      <c r="R264" s="225">
        <f>Q264*H264</f>
        <v>0.00114</v>
      </c>
      <c r="S264" s="225">
        <v>0</v>
      </c>
      <c r="T264" s="226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7" t="s">
        <v>183</v>
      </c>
      <c r="AT264" s="227" t="s">
        <v>130</v>
      </c>
      <c r="AU264" s="227" t="s">
        <v>86</v>
      </c>
      <c r="AY264" s="17" t="s">
        <v>127</v>
      </c>
      <c r="BE264" s="228">
        <f>IF(N264="základní",J264,0)</f>
        <v>0</v>
      </c>
      <c r="BF264" s="228">
        <f>IF(N264="snížená",J264,0)</f>
        <v>0</v>
      </c>
      <c r="BG264" s="228">
        <f>IF(N264="zákl. přenesená",J264,0)</f>
        <v>0</v>
      </c>
      <c r="BH264" s="228">
        <f>IF(N264="sníž. přenesená",J264,0)</f>
        <v>0</v>
      </c>
      <c r="BI264" s="228">
        <f>IF(N264="nulová",J264,0)</f>
        <v>0</v>
      </c>
      <c r="BJ264" s="17" t="s">
        <v>84</v>
      </c>
      <c r="BK264" s="228">
        <f>ROUND(I264*H264,2)</f>
        <v>0</v>
      </c>
      <c r="BL264" s="17" t="s">
        <v>183</v>
      </c>
      <c r="BM264" s="227" t="s">
        <v>428</v>
      </c>
    </row>
    <row r="265" s="2" customFormat="1" ht="24.15" customHeight="1">
      <c r="A265" s="38"/>
      <c r="B265" s="39"/>
      <c r="C265" s="215" t="s">
        <v>429</v>
      </c>
      <c r="D265" s="215" t="s">
        <v>130</v>
      </c>
      <c r="E265" s="216" t="s">
        <v>430</v>
      </c>
      <c r="F265" s="217" t="s">
        <v>431</v>
      </c>
      <c r="G265" s="218" t="s">
        <v>182</v>
      </c>
      <c r="H265" s="219">
        <v>12</v>
      </c>
      <c r="I265" s="220"/>
      <c r="J265" s="221">
        <f>ROUND(I265*H265,2)</f>
        <v>0</v>
      </c>
      <c r="K265" s="222"/>
      <c r="L265" s="44"/>
      <c r="M265" s="223" t="s">
        <v>1</v>
      </c>
      <c r="N265" s="224" t="s">
        <v>41</v>
      </c>
      <c r="O265" s="91"/>
      <c r="P265" s="225">
        <f>O265*H265</f>
        <v>0</v>
      </c>
      <c r="Q265" s="225">
        <v>0.00108</v>
      </c>
      <c r="R265" s="225">
        <f>Q265*H265</f>
        <v>0.012959999999999999</v>
      </c>
      <c r="S265" s="225">
        <v>0</v>
      </c>
      <c r="T265" s="226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7" t="s">
        <v>183</v>
      </c>
      <c r="AT265" s="227" t="s">
        <v>130</v>
      </c>
      <c r="AU265" s="227" t="s">
        <v>86</v>
      </c>
      <c r="AY265" s="17" t="s">
        <v>127</v>
      </c>
      <c r="BE265" s="228">
        <f>IF(N265="základní",J265,0)</f>
        <v>0</v>
      </c>
      <c r="BF265" s="228">
        <f>IF(N265="snížená",J265,0)</f>
        <v>0</v>
      </c>
      <c r="BG265" s="228">
        <f>IF(N265="zákl. přenesená",J265,0)</f>
        <v>0</v>
      </c>
      <c r="BH265" s="228">
        <f>IF(N265="sníž. přenesená",J265,0)</f>
        <v>0</v>
      </c>
      <c r="BI265" s="228">
        <f>IF(N265="nulová",J265,0)</f>
        <v>0</v>
      </c>
      <c r="BJ265" s="17" t="s">
        <v>84</v>
      </c>
      <c r="BK265" s="228">
        <f>ROUND(I265*H265,2)</f>
        <v>0</v>
      </c>
      <c r="BL265" s="17" t="s">
        <v>183</v>
      </c>
      <c r="BM265" s="227" t="s">
        <v>432</v>
      </c>
    </row>
    <row r="266" s="2" customFormat="1" ht="24.15" customHeight="1">
      <c r="A266" s="38"/>
      <c r="B266" s="39"/>
      <c r="C266" s="215" t="s">
        <v>433</v>
      </c>
      <c r="D266" s="215" t="s">
        <v>130</v>
      </c>
      <c r="E266" s="216" t="s">
        <v>434</v>
      </c>
      <c r="F266" s="217" t="s">
        <v>435</v>
      </c>
      <c r="G266" s="218" t="s">
        <v>157</v>
      </c>
      <c r="H266" s="219">
        <v>1.276</v>
      </c>
      <c r="I266" s="220"/>
      <c r="J266" s="221">
        <f>ROUND(I266*H266,2)</f>
        <v>0</v>
      </c>
      <c r="K266" s="222"/>
      <c r="L266" s="44"/>
      <c r="M266" s="223" t="s">
        <v>1</v>
      </c>
      <c r="N266" s="224" t="s">
        <v>41</v>
      </c>
      <c r="O266" s="91"/>
      <c r="P266" s="225">
        <f>O266*H266</f>
        <v>0</v>
      </c>
      <c r="Q266" s="225">
        <v>0</v>
      </c>
      <c r="R266" s="225">
        <f>Q266*H266</f>
        <v>0</v>
      </c>
      <c r="S266" s="225">
        <v>0</v>
      </c>
      <c r="T266" s="226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7" t="s">
        <v>183</v>
      </c>
      <c r="AT266" s="227" t="s">
        <v>130</v>
      </c>
      <c r="AU266" s="227" t="s">
        <v>86</v>
      </c>
      <c r="AY266" s="17" t="s">
        <v>127</v>
      </c>
      <c r="BE266" s="228">
        <f>IF(N266="základní",J266,0)</f>
        <v>0</v>
      </c>
      <c r="BF266" s="228">
        <f>IF(N266="snížená",J266,0)</f>
        <v>0</v>
      </c>
      <c r="BG266" s="228">
        <f>IF(N266="zákl. přenesená",J266,0)</f>
        <v>0</v>
      </c>
      <c r="BH266" s="228">
        <f>IF(N266="sníž. přenesená",J266,0)</f>
        <v>0</v>
      </c>
      <c r="BI266" s="228">
        <f>IF(N266="nulová",J266,0)</f>
        <v>0</v>
      </c>
      <c r="BJ266" s="17" t="s">
        <v>84</v>
      </c>
      <c r="BK266" s="228">
        <f>ROUND(I266*H266,2)</f>
        <v>0</v>
      </c>
      <c r="BL266" s="17" t="s">
        <v>183</v>
      </c>
      <c r="BM266" s="227" t="s">
        <v>436</v>
      </c>
    </row>
    <row r="267" s="12" customFormat="1" ht="22.8" customHeight="1">
      <c r="A267" s="12"/>
      <c r="B267" s="199"/>
      <c r="C267" s="200"/>
      <c r="D267" s="201" t="s">
        <v>75</v>
      </c>
      <c r="E267" s="213" t="s">
        <v>437</v>
      </c>
      <c r="F267" s="213" t="s">
        <v>438</v>
      </c>
      <c r="G267" s="200"/>
      <c r="H267" s="200"/>
      <c r="I267" s="203"/>
      <c r="J267" s="214">
        <f>BK267</f>
        <v>0</v>
      </c>
      <c r="K267" s="200"/>
      <c r="L267" s="205"/>
      <c r="M267" s="206"/>
      <c r="N267" s="207"/>
      <c r="O267" s="207"/>
      <c r="P267" s="208">
        <f>SUM(P268:P295)</f>
        <v>0</v>
      </c>
      <c r="Q267" s="207"/>
      <c r="R267" s="208">
        <f>SUM(R268:R295)</f>
        <v>0.22296035000000003</v>
      </c>
      <c r="S267" s="207"/>
      <c r="T267" s="209">
        <f>SUM(T268:T295)</f>
        <v>6.6674051100000016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10" t="s">
        <v>86</v>
      </c>
      <c r="AT267" s="211" t="s">
        <v>75</v>
      </c>
      <c r="AU267" s="211" t="s">
        <v>84</v>
      </c>
      <c r="AY267" s="210" t="s">
        <v>127</v>
      </c>
      <c r="BK267" s="212">
        <f>SUM(BK268:BK295)</f>
        <v>0</v>
      </c>
    </row>
    <row r="268" s="2" customFormat="1" ht="24.15" customHeight="1">
      <c r="A268" s="38"/>
      <c r="B268" s="39"/>
      <c r="C268" s="215" t="s">
        <v>439</v>
      </c>
      <c r="D268" s="215" t="s">
        <v>130</v>
      </c>
      <c r="E268" s="216" t="s">
        <v>440</v>
      </c>
      <c r="F268" s="217" t="s">
        <v>441</v>
      </c>
      <c r="G268" s="218" t="s">
        <v>182</v>
      </c>
      <c r="H268" s="219">
        <v>56.700000000000003</v>
      </c>
      <c r="I268" s="220"/>
      <c r="J268" s="221">
        <f>ROUND(I268*H268,2)</f>
        <v>0</v>
      </c>
      <c r="K268" s="222"/>
      <c r="L268" s="44"/>
      <c r="M268" s="223" t="s">
        <v>1</v>
      </c>
      <c r="N268" s="224" t="s">
        <v>41</v>
      </c>
      <c r="O268" s="91"/>
      <c r="P268" s="225">
        <f>O268*H268</f>
        <v>0</v>
      </c>
      <c r="Q268" s="225">
        <v>0.00011</v>
      </c>
      <c r="R268" s="225">
        <f>Q268*H268</f>
        <v>0.0062370000000000004</v>
      </c>
      <c r="S268" s="225">
        <v>0</v>
      </c>
      <c r="T268" s="226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7" t="s">
        <v>183</v>
      </c>
      <c r="AT268" s="227" t="s">
        <v>130</v>
      </c>
      <c r="AU268" s="227" t="s">
        <v>86</v>
      </c>
      <c r="AY268" s="17" t="s">
        <v>127</v>
      </c>
      <c r="BE268" s="228">
        <f>IF(N268="základní",J268,0)</f>
        <v>0</v>
      </c>
      <c r="BF268" s="228">
        <f>IF(N268="snížená",J268,0)</f>
        <v>0</v>
      </c>
      <c r="BG268" s="228">
        <f>IF(N268="zákl. přenesená",J268,0)</f>
        <v>0</v>
      </c>
      <c r="BH268" s="228">
        <f>IF(N268="sníž. přenesená",J268,0)</f>
        <v>0</v>
      </c>
      <c r="BI268" s="228">
        <f>IF(N268="nulová",J268,0)</f>
        <v>0</v>
      </c>
      <c r="BJ268" s="17" t="s">
        <v>84</v>
      </c>
      <c r="BK268" s="228">
        <f>ROUND(I268*H268,2)</f>
        <v>0</v>
      </c>
      <c r="BL268" s="17" t="s">
        <v>183</v>
      </c>
      <c r="BM268" s="227" t="s">
        <v>442</v>
      </c>
    </row>
    <row r="269" s="13" customFormat="1">
      <c r="A269" s="13"/>
      <c r="B269" s="229"/>
      <c r="C269" s="230"/>
      <c r="D269" s="231" t="s">
        <v>136</v>
      </c>
      <c r="E269" s="232" t="s">
        <v>1</v>
      </c>
      <c r="F269" s="233" t="s">
        <v>443</v>
      </c>
      <c r="G269" s="230"/>
      <c r="H269" s="234">
        <v>30.699999999999999</v>
      </c>
      <c r="I269" s="235"/>
      <c r="J269" s="230"/>
      <c r="K269" s="230"/>
      <c r="L269" s="236"/>
      <c r="M269" s="237"/>
      <c r="N269" s="238"/>
      <c r="O269" s="238"/>
      <c r="P269" s="238"/>
      <c r="Q269" s="238"/>
      <c r="R269" s="238"/>
      <c r="S269" s="238"/>
      <c r="T269" s="239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0" t="s">
        <v>136</v>
      </c>
      <c r="AU269" s="240" t="s">
        <v>86</v>
      </c>
      <c r="AV269" s="13" t="s">
        <v>86</v>
      </c>
      <c r="AW269" s="13" t="s">
        <v>32</v>
      </c>
      <c r="AX269" s="13" t="s">
        <v>76</v>
      </c>
      <c r="AY269" s="240" t="s">
        <v>127</v>
      </c>
    </row>
    <row r="270" s="13" customFormat="1">
      <c r="A270" s="13"/>
      <c r="B270" s="229"/>
      <c r="C270" s="230"/>
      <c r="D270" s="231" t="s">
        <v>136</v>
      </c>
      <c r="E270" s="232" t="s">
        <v>1</v>
      </c>
      <c r="F270" s="233" t="s">
        <v>444</v>
      </c>
      <c r="G270" s="230"/>
      <c r="H270" s="234">
        <v>26</v>
      </c>
      <c r="I270" s="235"/>
      <c r="J270" s="230"/>
      <c r="K270" s="230"/>
      <c r="L270" s="236"/>
      <c r="M270" s="237"/>
      <c r="N270" s="238"/>
      <c r="O270" s="238"/>
      <c r="P270" s="238"/>
      <c r="Q270" s="238"/>
      <c r="R270" s="238"/>
      <c r="S270" s="238"/>
      <c r="T270" s="23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0" t="s">
        <v>136</v>
      </c>
      <c r="AU270" s="240" t="s">
        <v>86</v>
      </c>
      <c r="AV270" s="13" t="s">
        <v>86</v>
      </c>
      <c r="AW270" s="13" t="s">
        <v>32</v>
      </c>
      <c r="AX270" s="13" t="s">
        <v>76</v>
      </c>
      <c r="AY270" s="240" t="s">
        <v>127</v>
      </c>
    </row>
    <row r="271" s="14" customFormat="1">
      <c r="A271" s="14"/>
      <c r="B271" s="241"/>
      <c r="C271" s="242"/>
      <c r="D271" s="231" t="s">
        <v>136</v>
      </c>
      <c r="E271" s="243" t="s">
        <v>1</v>
      </c>
      <c r="F271" s="244" t="s">
        <v>139</v>
      </c>
      <c r="G271" s="242"/>
      <c r="H271" s="245">
        <v>56.700000000000003</v>
      </c>
      <c r="I271" s="246"/>
      <c r="J271" s="242"/>
      <c r="K271" s="242"/>
      <c r="L271" s="247"/>
      <c r="M271" s="248"/>
      <c r="N271" s="249"/>
      <c r="O271" s="249"/>
      <c r="P271" s="249"/>
      <c r="Q271" s="249"/>
      <c r="R271" s="249"/>
      <c r="S271" s="249"/>
      <c r="T271" s="250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1" t="s">
        <v>136</v>
      </c>
      <c r="AU271" s="251" t="s">
        <v>86</v>
      </c>
      <c r="AV271" s="14" t="s">
        <v>134</v>
      </c>
      <c r="AW271" s="14" t="s">
        <v>32</v>
      </c>
      <c r="AX271" s="14" t="s">
        <v>84</v>
      </c>
      <c r="AY271" s="251" t="s">
        <v>127</v>
      </c>
    </row>
    <row r="272" s="2" customFormat="1" ht="24.15" customHeight="1">
      <c r="A272" s="38"/>
      <c r="B272" s="39"/>
      <c r="C272" s="215" t="s">
        <v>445</v>
      </c>
      <c r="D272" s="215" t="s">
        <v>130</v>
      </c>
      <c r="E272" s="216" t="s">
        <v>446</v>
      </c>
      <c r="F272" s="217" t="s">
        <v>447</v>
      </c>
      <c r="G272" s="218" t="s">
        <v>133</v>
      </c>
      <c r="H272" s="219">
        <v>361.54000000000002</v>
      </c>
      <c r="I272" s="220"/>
      <c r="J272" s="221">
        <f>ROUND(I272*H272,2)</f>
        <v>0</v>
      </c>
      <c r="K272" s="222"/>
      <c r="L272" s="44"/>
      <c r="M272" s="223" t="s">
        <v>1</v>
      </c>
      <c r="N272" s="224" t="s">
        <v>41</v>
      </c>
      <c r="O272" s="91"/>
      <c r="P272" s="225">
        <f>O272*H272</f>
        <v>0</v>
      </c>
      <c r="Q272" s="225">
        <v>0.00020000000000000001</v>
      </c>
      <c r="R272" s="225">
        <f>Q272*H272</f>
        <v>0.072308000000000011</v>
      </c>
      <c r="S272" s="225">
        <v>0.017780000000000001</v>
      </c>
      <c r="T272" s="226">
        <f>S272*H272</f>
        <v>6.4281812000000009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7" t="s">
        <v>183</v>
      </c>
      <c r="AT272" s="227" t="s">
        <v>130</v>
      </c>
      <c r="AU272" s="227" t="s">
        <v>86</v>
      </c>
      <c r="AY272" s="17" t="s">
        <v>127</v>
      </c>
      <c r="BE272" s="228">
        <f>IF(N272="základní",J272,0)</f>
        <v>0</v>
      </c>
      <c r="BF272" s="228">
        <f>IF(N272="snížená",J272,0)</f>
        <v>0</v>
      </c>
      <c r="BG272" s="228">
        <f>IF(N272="zákl. přenesená",J272,0)</f>
        <v>0</v>
      </c>
      <c r="BH272" s="228">
        <f>IF(N272="sníž. přenesená",J272,0)</f>
        <v>0</v>
      </c>
      <c r="BI272" s="228">
        <f>IF(N272="nulová",J272,0)</f>
        <v>0</v>
      </c>
      <c r="BJ272" s="17" t="s">
        <v>84</v>
      </c>
      <c r="BK272" s="228">
        <f>ROUND(I272*H272,2)</f>
        <v>0</v>
      </c>
      <c r="BL272" s="17" t="s">
        <v>183</v>
      </c>
      <c r="BM272" s="227" t="s">
        <v>448</v>
      </c>
    </row>
    <row r="273" s="13" customFormat="1">
      <c r="A273" s="13"/>
      <c r="B273" s="229"/>
      <c r="C273" s="230"/>
      <c r="D273" s="231" t="s">
        <v>136</v>
      </c>
      <c r="E273" s="232" t="s">
        <v>1</v>
      </c>
      <c r="F273" s="233" t="s">
        <v>268</v>
      </c>
      <c r="G273" s="230"/>
      <c r="H273" s="234">
        <v>245.34</v>
      </c>
      <c r="I273" s="235"/>
      <c r="J273" s="230"/>
      <c r="K273" s="230"/>
      <c r="L273" s="236"/>
      <c r="M273" s="237"/>
      <c r="N273" s="238"/>
      <c r="O273" s="238"/>
      <c r="P273" s="238"/>
      <c r="Q273" s="238"/>
      <c r="R273" s="238"/>
      <c r="S273" s="238"/>
      <c r="T273" s="23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0" t="s">
        <v>136</v>
      </c>
      <c r="AU273" s="240" t="s">
        <v>86</v>
      </c>
      <c r="AV273" s="13" t="s">
        <v>86</v>
      </c>
      <c r="AW273" s="13" t="s">
        <v>32</v>
      </c>
      <c r="AX273" s="13" t="s">
        <v>76</v>
      </c>
      <c r="AY273" s="240" t="s">
        <v>127</v>
      </c>
    </row>
    <row r="274" s="13" customFormat="1">
      <c r="A274" s="13"/>
      <c r="B274" s="229"/>
      <c r="C274" s="230"/>
      <c r="D274" s="231" t="s">
        <v>136</v>
      </c>
      <c r="E274" s="232" t="s">
        <v>1</v>
      </c>
      <c r="F274" s="233" t="s">
        <v>269</v>
      </c>
      <c r="G274" s="230"/>
      <c r="H274" s="234">
        <v>46.799999999999997</v>
      </c>
      <c r="I274" s="235"/>
      <c r="J274" s="230"/>
      <c r="K274" s="230"/>
      <c r="L274" s="236"/>
      <c r="M274" s="237"/>
      <c r="N274" s="238"/>
      <c r="O274" s="238"/>
      <c r="P274" s="238"/>
      <c r="Q274" s="238"/>
      <c r="R274" s="238"/>
      <c r="S274" s="238"/>
      <c r="T274" s="23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0" t="s">
        <v>136</v>
      </c>
      <c r="AU274" s="240" t="s">
        <v>86</v>
      </c>
      <c r="AV274" s="13" t="s">
        <v>86</v>
      </c>
      <c r="AW274" s="13" t="s">
        <v>32</v>
      </c>
      <c r="AX274" s="13" t="s">
        <v>76</v>
      </c>
      <c r="AY274" s="240" t="s">
        <v>127</v>
      </c>
    </row>
    <row r="275" s="13" customFormat="1">
      <c r="A275" s="13"/>
      <c r="B275" s="229"/>
      <c r="C275" s="230"/>
      <c r="D275" s="231" t="s">
        <v>136</v>
      </c>
      <c r="E275" s="232" t="s">
        <v>1</v>
      </c>
      <c r="F275" s="233" t="s">
        <v>270</v>
      </c>
      <c r="G275" s="230"/>
      <c r="H275" s="234">
        <v>69.400000000000006</v>
      </c>
      <c r="I275" s="235"/>
      <c r="J275" s="230"/>
      <c r="K275" s="230"/>
      <c r="L275" s="236"/>
      <c r="M275" s="237"/>
      <c r="N275" s="238"/>
      <c r="O275" s="238"/>
      <c r="P275" s="238"/>
      <c r="Q275" s="238"/>
      <c r="R275" s="238"/>
      <c r="S275" s="238"/>
      <c r="T275" s="23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0" t="s">
        <v>136</v>
      </c>
      <c r="AU275" s="240" t="s">
        <v>86</v>
      </c>
      <c r="AV275" s="13" t="s">
        <v>86</v>
      </c>
      <c r="AW275" s="13" t="s">
        <v>32</v>
      </c>
      <c r="AX275" s="13" t="s">
        <v>76</v>
      </c>
      <c r="AY275" s="240" t="s">
        <v>127</v>
      </c>
    </row>
    <row r="276" s="14" customFormat="1">
      <c r="A276" s="14"/>
      <c r="B276" s="241"/>
      <c r="C276" s="242"/>
      <c r="D276" s="231" t="s">
        <v>136</v>
      </c>
      <c r="E276" s="243" t="s">
        <v>1</v>
      </c>
      <c r="F276" s="244" t="s">
        <v>139</v>
      </c>
      <c r="G276" s="242"/>
      <c r="H276" s="245">
        <v>361.53999999999996</v>
      </c>
      <c r="I276" s="246"/>
      <c r="J276" s="242"/>
      <c r="K276" s="242"/>
      <c r="L276" s="247"/>
      <c r="M276" s="248"/>
      <c r="N276" s="249"/>
      <c r="O276" s="249"/>
      <c r="P276" s="249"/>
      <c r="Q276" s="249"/>
      <c r="R276" s="249"/>
      <c r="S276" s="249"/>
      <c r="T276" s="250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1" t="s">
        <v>136</v>
      </c>
      <c r="AU276" s="251" t="s">
        <v>86</v>
      </c>
      <c r="AV276" s="14" t="s">
        <v>134</v>
      </c>
      <c r="AW276" s="14" t="s">
        <v>32</v>
      </c>
      <c r="AX276" s="14" t="s">
        <v>84</v>
      </c>
      <c r="AY276" s="251" t="s">
        <v>127</v>
      </c>
    </row>
    <row r="277" s="2" customFormat="1" ht="37.8" customHeight="1">
      <c r="A277" s="38"/>
      <c r="B277" s="39"/>
      <c r="C277" s="215" t="s">
        <v>449</v>
      </c>
      <c r="D277" s="215" t="s">
        <v>130</v>
      </c>
      <c r="E277" s="216" t="s">
        <v>450</v>
      </c>
      <c r="F277" s="217" t="s">
        <v>451</v>
      </c>
      <c r="G277" s="218" t="s">
        <v>182</v>
      </c>
      <c r="H277" s="219">
        <v>41.517000000000003</v>
      </c>
      <c r="I277" s="220"/>
      <c r="J277" s="221">
        <f>ROUND(I277*H277,2)</f>
        <v>0</v>
      </c>
      <c r="K277" s="222"/>
      <c r="L277" s="44"/>
      <c r="M277" s="223" t="s">
        <v>1</v>
      </c>
      <c r="N277" s="224" t="s">
        <v>41</v>
      </c>
      <c r="O277" s="91"/>
      <c r="P277" s="225">
        <f>O277*H277</f>
        <v>0</v>
      </c>
      <c r="Q277" s="225">
        <v>3.0000000000000001E-05</v>
      </c>
      <c r="R277" s="225">
        <f>Q277*H277</f>
        <v>0.00124551</v>
      </c>
      <c r="S277" s="225">
        <v>0.0046299999999999996</v>
      </c>
      <c r="T277" s="226">
        <f>S277*H277</f>
        <v>0.19222370999999999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7" t="s">
        <v>183</v>
      </c>
      <c r="AT277" s="227" t="s">
        <v>130</v>
      </c>
      <c r="AU277" s="227" t="s">
        <v>86</v>
      </c>
      <c r="AY277" s="17" t="s">
        <v>127</v>
      </c>
      <c r="BE277" s="228">
        <f>IF(N277="základní",J277,0)</f>
        <v>0</v>
      </c>
      <c r="BF277" s="228">
        <f>IF(N277="snížená",J277,0)</f>
        <v>0</v>
      </c>
      <c r="BG277" s="228">
        <f>IF(N277="zákl. přenesená",J277,0)</f>
        <v>0</v>
      </c>
      <c r="BH277" s="228">
        <f>IF(N277="sníž. přenesená",J277,0)</f>
        <v>0</v>
      </c>
      <c r="BI277" s="228">
        <f>IF(N277="nulová",J277,0)</f>
        <v>0</v>
      </c>
      <c r="BJ277" s="17" t="s">
        <v>84</v>
      </c>
      <c r="BK277" s="228">
        <f>ROUND(I277*H277,2)</f>
        <v>0</v>
      </c>
      <c r="BL277" s="17" t="s">
        <v>183</v>
      </c>
      <c r="BM277" s="227" t="s">
        <v>452</v>
      </c>
    </row>
    <row r="278" s="13" customFormat="1">
      <c r="A278" s="13"/>
      <c r="B278" s="229"/>
      <c r="C278" s="230"/>
      <c r="D278" s="231" t="s">
        <v>136</v>
      </c>
      <c r="E278" s="232" t="s">
        <v>1</v>
      </c>
      <c r="F278" s="233" t="s">
        <v>453</v>
      </c>
      <c r="G278" s="230"/>
      <c r="H278" s="234">
        <v>41.517000000000003</v>
      </c>
      <c r="I278" s="235"/>
      <c r="J278" s="230"/>
      <c r="K278" s="230"/>
      <c r="L278" s="236"/>
      <c r="M278" s="237"/>
      <c r="N278" s="238"/>
      <c r="O278" s="238"/>
      <c r="P278" s="238"/>
      <c r="Q278" s="238"/>
      <c r="R278" s="238"/>
      <c r="S278" s="238"/>
      <c r="T278" s="239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0" t="s">
        <v>136</v>
      </c>
      <c r="AU278" s="240" t="s">
        <v>86</v>
      </c>
      <c r="AV278" s="13" t="s">
        <v>86</v>
      </c>
      <c r="AW278" s="13" t="s">
        <v>32</v>
      </c>
      <c r="AX278" s="13" t="s">
        <v>84</v>
      </c>
      <c r="AY278" s="240" t="s">
        <v>127</v>
      </c>
    </row>
    <row r="279" s="2" customFormat="1" ht="24.15" customHeight="1">
      <c r="A279" s="38"/>
      <c r="B279" s="39"/>
      <c r="C279" s="215" t="s">
        <v>454</v>
      </c>
      <c r="D279" s="215" t="s">
        <v>130</v>
      </c>
      <c r="E279" s="216" t="s">
        <v>455</v>
      </c>
      <c r="F279" s="217" t="s">
        <v>456</v>
      </c>
      <c r="G279" s="218" t="s">
        <v>133</v>
      </c>
      <c r="H279" s="219">
        <v>361.54000000000002</v>
      </c>
      <c r="I279" s="220"/>
      <c r="J279" s="221">
        <f>ROUND(I279*H279,2)</f>
        <v>0</v>
      </c>
      <c r="K279" s="222"/>
      <c r="L279" s="44"/>
      <c r="M279" s="223" t="s">
        <v>1</v>
      </c>
      <c r="N279" s="224" t="s">
        <v>41</v>
      </c>
      <c r="O279" s="91"/>
      <c r="P279" s="225">
        <f>O279*H279</f>
        <v>0</v>
      </c>
      <c r="Q279" s="225">
        <v>0</v>
      </c>
      <c r="R279" s="225">
        <f>Q279*H279</f>
        <v>0</v>
      </c>
      <c r="S279" s="225">
        <v>0</v>
      </c>
      <c r="T279" s="226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7" t="s">
        <v>183</v>
      </c>
      <c r="AT279" s="227" t="s">
        <v>130</v>
      </c>
      <c r="AU279" s="227" t="s">
        <v>86</v>
      </c>
      <c r="AY279" s="17" t="s">
        <v>127</v>
      </c>
      <c r="BE279" s="228">
        <f>IF(N279="základní",J279,0)</f>
        <v>0</v>
      </c>
      <c r="BF279" s="228">
        <f>IF(N279="snížená",J279,0)</f>
        <v>0</v>
      </c>
      <c r="BG279" s="228">
        <f>IF(N279="zákl. přenesená",J279,0)</f>
        <v>0</v>
      </c>
      <c r="BH279" s="228">
        <f>IF(N279="sníž. přenesená",J279,0)</f>
        <v>0</v>
      </c>
      <c r="BI279" s="228">
        <f>IF(N279="nulová",J279,0)</f>
        <v>0</v>
      </c>
      <c r="BJ279" s="17" t="s">
        <v>84</v>
      </c>
      <c r="BK279" s="228">
        <f>ROUND(I279*H279,2)</f>
        <v>0</v>
      </c>
      <c r="BL279" s="17" t="s">
        <v>183</v>
      </c>
      <c r="BM279" s="227" t="s">
        <v>457</v>
      </c>
    </row>
    <row r="280" s="2" customFormat="1" ht="24.15" customHeight="1">
      <c r="A280" s="38"/>
      <c r="B280" s="39"/>
      <c r="C280" s="215" t="s">
        <v>458</v>
      </c>
      <c r="D280" s="215" t="s">
        <v>130</v>
      </c>
      <c r="E280" s="216" t="s">
        <v>459</v>
      </c>
      <c r="F280" s="217" t="s">
        <v>460</v>
      </c>
      <c r="G280" s="218" t="s">
        <v>182</v>
      </c>
      <c r="H280" s="219">
        <v>41.517000000000003</v>
      </c>
      <c r="I280" s="220"/>
      <c r="J280" s="221">
        <f>ROUND(I280*H280,2)</f>
        <v>0</v>
      </c>
      <c r="K280" s="222"/>
      <c r="L280" s="44"/>
      <c r="M280" s="223" t="s">
        <v>1</v>
      </c>
      <c r="N280" s="224" t="s">
        <v>41</v>
      </c>
      <c r="O280" s="91"/>
      <c r="P280" s="225">
        <f>O280*H280</f>
        <v>0</v>
      </c>
      <c r="Q280" s="225">
        <v>0</v>
      </c>
      <c r="R280" s="225">
        <f>Q280*H280</f>
        <v>0</v>
      </c>
      <c r="S280" s="225">
        <v>0</v>
      </c>
      <c r="T280" s="226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7" t="s">
        <v>183</v>
      </c>
      <c r="AT280" s="227" t="s">
        <v>130</v>
      </c>
      <c r="AU280" s="227" t="s">
        <v>86</v>
      </c>
      <c r="AY280" s="17" t="s">
        <v>127</v>
      </c>
      <c r="BE280" s="228">
        <f>IF(N280="základní",J280,0)</f>
        <v>0</v>
      </c>
      <c r="BF280" s="228">
        <f>IF(N280="snížená",J280,0)</f>
        <v>0</v>
      </c>
      <c r="BG280" s="228">
        <f>IF(N280="zákl. přenesená",J280,0)</f>
        <v>0</v>
      </c>
      <c r="BH280" s="228">
        <f>IF(N280="sníž. přenesená",J280,0)</f>
        <v>0</v>
      </c>
      <c r="BI280" s="228">
        <f>IF(N280="nulová",J280,0)</f>
        <v>0</v>
      </c>
      <c r="BJ280" s="17" t="s">
        <v>84</v>
      </c>
      <c r="BK280" s="228">
        <f>ROUND(I280*H280,2)</f>
        <v>0</v>
      </c>
      <c r="BL280" s="17" t="s">
        <v>183</v>
      </c>
      <c r="BM280" s="227" t="s">
        <v>461</v>
      </c>
    </row>
    <row r="281" s="2" customFormat="1" ht="37.8" customHeight="1">
      <c r="A281" s="38"/>
      <c r="B281" s="39"/>
      <c r="C281" s="215" t="s">
        <v>462</v>
      </c>
      <c r="D281" s="215" t="s">
        <v>130</v>
      </c>
      <c r="E281" s="216" t="s">
        <v>463</v>
      </c>
      <c r="F281" s="217" t="s">
        <v>464</v>
      </c>
      <c r="G281" s="218" t="s">
        <v>133</v>
      </c>
      <c r="H281" s="219">
        <v>723.08000000000004</v>
      </c>
      <c r="I281" s="220"/>
      <c r="J281" s="221">
        <f>ROUND(I281*H281,2)</f>
        <v>0</v>
      </c>
      <c r="K281" s="222"/>
      <c r="L281" s="44"/>
      <c r="M281" s="223" t="s">
        <v>1</v>
      </c>
      <c r="N281" s="224" t="s">
        <v>41</v>
      </c>
      <c r="O281" s="91"/>
      <c r="P281" s="225">
        <f>O281*H281</f>
        <v>0</v>
      </c>
      <c r="Q281" s="225">
        <v>0</v>
      </c>
      <c r="R281" s="225">
        <f>Q281*H281</f>
        <v>0</v>
      </c>
      <c r="S281" s="225">
        <v>0</v>
      </c>
      <c r="T281" s="226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7" t="s">
        <v>183</v>
      </c>
      <c r="AT281" s="227" t="s">
        <v>130</v>
      </c>
      <c r="AU281" s="227" t="s">
        <v>86</v>
      </c>
      <c r="AY281" s="17" t="s">
        <v>127</v>
      </c>
      <c r="BE281" s="228">
        <f>IF(N281="základní",J281,0)</f>
        <v>0</v>
      </c>
      <c r="BF281" s="228">
        <f>IF(N281="snížená",J281,0)</f>
        <v>0</v>
      </c>
      <c r="BG281" s="228">
        <f>IF(N281="zákl. přenesená",J281,0)</f>
        <v>0</v>
      </c>
      <c r="BH281" s="228">
        <f>IF(N281="sníž. přenesená",J281,0)</f>
        <v>0</v>
      </c>
      <c r="BI281" s="228">
        <f>IF(N281="nulová",J281,0)</f>
        <v>0</v>
      </c>
      <c r="BJ281" s="17" t="s">
        <v>84</v>
      </c>
      <c r="BK281" s="228">
        <f>ROUND(I281*H281,2)</f>
        <v>0</v>
      </c>
      <c r="BL281" s="17" t="s">
        <v>183</v>
      </c>
      <c r="BM281" s="227" t="s">
        <v>465</v>
      </c>
    </row>
    <row r="282" s="13" customFormat="1">
      <c r="A282" s="13"/>
      <c r="B282" s="229"/>
      <c r="C282" s="230"/>
      <c r="D282" s="231" t="s">
        <v>136</v>
      </c>
      <c r="E282" s="232" t="s">
        <v>1</v>
      </c>
      <c r="F282" s="233" t="s">
        <v>268</v>
      </c>
      <c r="G282" s="230"/>
      <c r="H282" s="234">
        <v>245.34</v>
      </c>
      <c r="I282" s="235"/>
      <c r="J282" s="230"/>
      <c r="K282" s="230"/>
      <c r="L282" s="236"/>
      <c r="M282" s="237"/>
      <c r="N282" s="238"/>
      <c r="O282" s="238"/>
      <c r="P282" s="238"/>
      <c r="Q282" s="238"/>
      <c r="R282" s="238"/>
      <c r="S282" s="238"/>
      <c r="T282" s="23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0" t="s">
        <v>136</v>
      </c>
      <c r="AU282" s="240" t="s">
        <v>86</v>
      </c>
      <c r="AV282" s="13" t="s">
        <v>86</v>
      </c>
      <c r="AW282" s="13" t="s">
        <v>32</v>
      </c>
      <c r="AX282" s="13" t="s">
        <v>76</v>
      </c>
      <c r="AY282" s="240" t="s">
        <v>127</v>
      </c>
    </row>
    <row r="283" s="13" customFormat="1">
      <c r="A283" s="13"/>
      <c r="B283" s="229"/>
      <c r="C283" s="230"/>
      <c r="D283" s="231" t="s">
        <v>136</v>
      </c>
      <c r="E283" s="232" t="s">
        <v>1</v>
      </c>
      <c r="F283" s="233" t="s">
        <v>269</v>
      </c>
      <c r="G283" s="230"/>
      <c r="H283" s="234">
        <v>46.799999999999997</v>
      </c>
      <c r="I283" s="235"/>
      <c r="J283" s="230"/>
      <c r="K283" s="230"/>
      <c r="L283" s="236"/>
      <c r="M283" s="237"/>
      <c r="N283" s="238"/>
      <c r="O283" s="238"/>
      <c r="P283" s="238"/>
      <c r="Q283" s="238"/>
      <c r="R283" s="238"/>
      <c r="S283" s="238"/>
      <c r="T283" s="23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0" t="s">
        <v>136</v>
      </c>
      <c r="AU283" s="240" t="s">
        <v>86</v>
      </c>
      <c r="AV283" s="13" t="s">
        <v>86</v>
      </c>
      <c r="AW283" s="13" t="s">
        <v>32</v>
      </c>
      <c r="AX283" s="13" t="s">
        <v>76</v>
      </c>
      <c r="AY283" s="240" t="s">
        <v>127</v>
      </c>
    </row>
    <row r="284" s="13" customFormat="1">
      <c r="A284" s="13"/>
      <c r="B284" s="229"/>
      <c r="C284" s="230"/>
      <c r="D284" s="231" t="s">
        <v>136</v>
      </c>
      <c r="E284" s="232" t="s">
        <v>1</v>
      </c>
      <c r="F284" s="233" t="s">
        <v>270</v>
      </c>
      <c r="G284" s="230"/>
      <c r="H284" s="234">
        <v>69.400000000000006</v>
      </c>
      <c r="I284" s="235"/>
      <c r="J284" s="230"/>
      <c r="K284" s="230"/>
      <c r="L284" s="236"/>
      <c r="M284" s="237"/>
      <c r="N284" s="238"/>
      <c r="O284" s="238"/>
      <c r="P284" s="238"/>
      <c r="Q284" s="238"/>
      <c r="R284" s="238"/>
      <c r="S284" s="238"/>
      <c r="T284" s="23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0" t="s">
        <v>136</v>
      </c>
      <c r="AU284" s="240" t="s">
        <v>86</v>
      </c>
      <c r="AV284" s="13" t="s">
        <v>86</v>
      </c>
      <c r="AW284" s="13" t="s">
        <v>32</v>
      </c>
      <c r="AX284" s="13" t="s">
        <v>76</v>
      </c>
      <c r="AY284" s="240" t="s">
        <v>127</v>
      </c>
    </row>
    <row r="285" s="15" customFormat="1">
      <c r="A285" s="15"/>
      <c r="B285" s="263"/>
      <c r="C285" s="264"/>
      <c r="D285" s="231" t="s">
        <v>136</v>
      </c>
      <c r="E285" s="265" t="s">
        <v>1</v>
      </c>
      <c r="F285" s="266" t="s">
        <v>466</v>
      </c>
      <c r="G285" s="264"/>
      <c r="H285" s="267">
        <v>361.53999999999996</v>
      </c>
      <c r="I285" s="268"/>
      <c r="J285" s="264"/>
      <c r="K285" s="264"/>
      <c r="L285" s="269"/>
      <c r="M285" s="270"/>
      <c r="N285" s="271"/>
      <c r="O285" s="271"/>
      <c r="P285" s="271"/>
      <c r="Q285" s="271"/>
      <c r="R285" s="271"/>
      <c r="S285" s="271"/>
      <c r="T285" s="272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73" t="s">
        <v>136</v>
      </c>
      <c r="AU285" s="273" t="s">
        <v>86</v>
      </c>
      <c r="AV285" s="15" t="s">
        <v>144</v>
      </c>
      <c r="AW285" s="15" t="s">
        <v>32</v>
      </c>
      <c r="AX285" s="15" t="s">
        <v>76</v>
      </c>
      <c r="AY285" s="273" t="s">
        <v>127</v>
      </c>
    </row>
    <row r="286" s="13" customFormat="1">
      <c r="A286" s="13"/>
      <c r="B286" s="229"/>
      <c r="C286" s="230"/>
      <c r="D286" s="231" t="s">
        <v>136</v>
      </c>
      <c r="E286" s="232" t="s">
        <v>1</v>
      </c>
      <c r="F286" s="233" t="s">
        <v>467</v>
      </c>
      <c r="G286" s="230"/>
      <c r="H286" s="234">
        <v>723.08000000000004</v>
      </c>
      <c r="I286" s="235"/>
      <c r="J286" s="230"/>
      <c r="K286" s="230"/>
      <c r="L286" s="236"/>
      <c r="M286" s="237"/>
      <c r="N286" s="238"/>
      <c r="O286" s="238"/>
      <c r="P286" s="238"/>
      <c r="Q286" s="238"/>
      <c r="R286" s="238"/>
      <c r="S286" s="238"/>
      <c r="T286" s="23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0" t="s">
        <v>136</v>
      </c>
      <c r="AU286" s="240" t="s">
        <v>86</v>
      </c>
      <c r="AV286" s="13" t="s">
        <v>86</v>
      </c>
      <c r="AW286" s="13" t="s">
        <v>32</v>
      </c>
      <c r="AX286" s="13" t="s">
        <v>84</v>
      </c>
      <c r="AY286" s="240" t="s">
        <v>127</v>
      </c>
    </row>
    <row r="287" s="2" customFormat="1" ht="37.8" customHeight="1">
      <c r="A287" s="38"/>
      <c r="B287" s="39"/>
      <c r="C287" s="252" t="s">
        <v>468</v>
      </c>
      <c r="D287" s="252" t="s">
        <v>187</v>
      </c>
      <c r="E287" s="253" t="s">
        <v>469</v>
      </c>
      <c r="F287" s="254" t="s">
        <v>470</v>
      </c>
      <c r="G287" s="255" t="s">
        <v>133</v>
      </c>
      <c r="H287" s="256">
        <v>397.69400000000002</v>
      </c>
      <c r="I287" s="257"/>
      <c r="J287" s="258">
        <f>ROUND(I287*H287,2)</f>
        <v>0</v>
      </c>
      <c r="K287" s="259"/>
      <c r="L287" s="260"/>
      <c r="M287" s="261" t="s">
        <v>1</v>
      </c>
      <c r="N287" s="262" t="s">
        <v>41</v>
      </c>
      <c r="O287" s="91"/>
      <c r="P287" s="225">
        <f>O287*H287</f>
        <v>0</v>
      </c>
      <c r="Q287" s="225">
        <v>0.00022000000000000001</v>
      </c>
      <c r="R287" s="225">
        <f>Q287*H287</f>
        <v>0.087492680000000003</v>
      </c>
      <c r="S287" s="225">
        <v>0</v>
      </c>
      <c r="T287" s="226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7" t="s">
        <v>191</v>
      </c>
      <c r="AT287" s="227" t="s">
        <v>187</v>
      </c>
      <c r="AU287" s="227" t="s">
        <v>86</v>
      </c>
      <c r="AY287" s="17" t="s">
        <v>127</v>
      </c>
      <c r="BE287" s="228">
        <f>IF(N287="základní",J287,0)</f>
        <v>0</v>
      </c>
      <c r="BF287" s="228">
        <f>IF(N287="snížená",J287,0)</f>
        <v>0</v>
      </c>
      <c r="BG287" s="228">
        <f>IF(N287="zákl. přenesená",J287,0)</f>
        <v>0</v>
      </c>
      <c r="BH287" s="228">
        <f>IF(N287="sníž. přenesená",J287,0)</f>
        <v>0</v>
      </c>
      <c r="BI287" s="228">
        <f>IF(N287="nulová",J287,0)</f>
        <v>0</v>
      </c>
      <c r="BJ287" s="17" t="s">
        <v>84</v>
      </c>
      <c r="BK287" s="228">
        <f>ROUND(I287*H287,2)</f>
        <v>0</v>
      </c>
      <c r="BL287" s="17" t="s">
        <v>183</v>
      </c>
      <c r="BM287" s="227" t="s">
        <v>471</v>
      </c>
    </row>
    <row r="288" s="13" customFormat="1">
      <c r="A288" s="13"/>
      <c r="B288" s="229"/>
      <c r="C288" s="230"/>
      <c r="D288" s="231" t="s">
        <v>136</v>
      </c>
      <c r="E288" s="230"/>
      <c r="F288" s="233" t="s">
        <v>472</v>
      </c>
      <c r="G288" s="230"/>
      <c r="H288" s="234">
        <v>397.69400000000002</v>
      </c>
      <c r="I288" s="235"/>
      <c r="J288" s="230"/>
      <c r="K288" s="230"/>
      <c r="L288" s="236"/>
      <c r="M288" s="237"/>
      <c r="N288" s="238"/>
      <c r="O288" s="238"/>
      <c r="P288" s="238"/>
      <c r="Q288" s="238"/>
      <c r="R288" s="238"/>
      <c r="S288" s="238"/>
      <c r="T288" s="23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0" t="s">
        <v>136</v>
      </c>
      <c r="AU288" s="240" t="s">
        <v>86</v>
      </c>
      <c r="AV288" s="13" t="s">
        <v>86</v>
      </c>
      <c r="AW288" s="13" t="s">
        <v>4</v>
      </c>
      <c r="AX288" s="13" t="s">
        <v>84</v>
      </c>
      <c r="AY288" s="240" t="s">
        <v>127</v>
      </c>
    </row>
    <row r="289" s="2" customFormat="1" ht="37.8" customHeight="1">
      <c r="A289" s="38"/>
      <c r="B289" s="39"/>
      <c r="C289" s="252" t="s">
        <v>473</v>
      </c>
      <c r="D289" s="252" t="s">
        <v>187</v>
      </c>
      <c r="E289" s="253" t="s">
        <v>474</v>
      </c>
      <c r="F289" s="254" t="s">
        <v>475</v>
      </c>
      <c r="G289" s="255" t="s">
        <v>133</v>
      </c>
      <c r="H289" s="256">
        <v>397.69400000000002</v>
      </c>
      <c r="I289" s="257"/>
      <c r="J289" s="258">
        <f>ROUND(I289*H289,2)</f>
        <v>0</v>
      </c>
      <c r="K289" s="259"/>
      <c r="L289" s="260"/>
      <c r="M289" s="261" t="s">
        <v>1</v>
      </c>
      <c r="N289" s="262" t="s">
        <v>41</v>
      </c>
      <c r="O289" s="91"/>
      <c r="P289" s="225">
        <f>O289*H289</f>
        <v>0</v>
      </c>
      <c r="Q289" s="225">
        <v>0.00013999999999999999</v>
      </c>
      <c r="R289" s="225">
        <f>Q289*H289</f>
        <v>0.055677159999999996</v>
      </c>
      <c r="S289" s="225">
        <v>0</v>
      </c>
      <c r="T289" s="226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7" t="s">
        <v>191</v>
      </c>
      <c r="AT289" s="227" t="s">
        <v>187</v>
      </c>
      <c r="AU289" s="227" t="s">
        <v>86</v>
      </c>
      <c r="AY289" s="17" t="s">
        <v>127</v>
      </c>
      <c r="BE289" s="228">
        <f>IF(N289="základní",J289,0)</f>
        <v>0</v>
      </c>
      <c r="BF289" s="228">
        <f>IF(N289="snížená",J289,0)</f>
        <v>0</v>
      </c>
      <c r="BG289" s="228">
        <f>IF(N289="zákl. přenesená",J289,0)</f>
        <v>0</v>
      </c>
      <c r="BH289" s="228">
        <f>IF(N289="sníž. přenesená",J289,0)</f>
        <v>0</v>
      </c>
      <c r="BI289" s="228">
        <f>IF(N289="nulová",J289,0)</f>
        <v>0</v>
      </c>
      <c r="BJ289" s="17" t="s">
        <v>84</v>
      </c>
      <c r="BK289" s="228">
        <f>ROUND(I289*H289,2)</f>
        <v>0</v>
      </c>
      <c r="BL289" s="17" t="s">
        <v>183</v>
      </c>
      <c r="BM289" s="227" t="s">
        <v>476</v>
      </c>
    </row>
    <row r="290" s="2" customFormat="1" ht="24.15" customHeight="1">
      <c r="A290" s="38"/>
      <c r="B290" s="39"/>
      <c r="C290" s="215" t="s">
        <v>477</v>
      </c>
      <c r="D290" s="215" t="s">
        <v>130</v>
      </c>
      <c r="E290" s="216" t="s">
        <v>478</v>
      </c>
      <c r="F290" s="217" t="s">
        <v>479</v>
      </c>
      <c r="G290" s="218" t="s">
        <v>133</v>
      </c>
      <c r="H290" s="219">
        <v>361.54000000000002</v>
      </c>
      <c r="I290" s="220"/>
      <c r="J290" s="221">
        <f>ROUND(I290*H290,2)</f>
        <v>0</v>
      </c>
      <c r="K290" s="222"/>
      <c r="L290" s="44"/>
      <c r="M290" s="223" t="s">
        <v>1</v>
      </c>
      <c r="N290" s="224" t="s">
        <v>41</v>
      </c>
      <c r="O290" s="91"/>
      <c r="P290" s="225">
        <f>O290*H290</f>
        <v>0</v>
      </c>
      <c r="Q290" s="225">
        <v>0</v>
      </c>
      <c r="R290" s="225">
        <f>Q290*H290</f>
        <v>0</v>
      </c>
      <c r="S290" s="225">
        <v>0.00012999999999999999</v>
      </c>
      <c r="T290" s="226">
        <f>S290*H290</f>
        <v>0.047000199999999999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7" t="s">
        <v>183</v>
      </c>
      <c r="AT290" s="227" t="s">
        <v>130</v>
      </c>
      <c r="AU290" s="227" t="s">
        <v>86</v>
      </c>
      <c r="AY290" s="17" t="s">
        <v>127</v>
      </c>
      <c r="BE290" s="228">
        <f>IF(N290="základní",J290,0)</f>
        <v>0</v>
      </c>
      <c r="BF290" s="228">
        <f>IF(N290="snížená",J290,0)</f>
        <v>0</v>
      </c>
      <c r="BG290" s="228">
        <f>IF(N290="zákl. přenesená",J290,0)</f>
        <v>0</v>
      </c>
      <c r="BH290" s="228">
        <f>IF(N290="sníž. přenesená",J290,0)</f>
        <v>0</v>
      </c>
      <c r="BI290" s="228">
        <f>IF(N290="nulová",J290,0)</f>
        <v>0</v>
      </c>
      <c r="BJ290" s="17" t="s">
        <v>84</v>
      </c>
      <c r="BK290" s="228">
        <f>ROUND(I290*H290,2)</f>
        <v>0</v>
      </c>
      <c r="BL290" s="17" t="s">
        <v>183</v>
      </c>
      <c r="BM290" s="227" t="s">
        <v>480</v>
      </c>
    </row>
    <row r="291" s="13" customFormat="1">
      <c r="A291" s="13"/>
      <c r="B291" s="229"/>
      <c r="C291" s="230"/>
      <c r="D291" s="231" t="s">
        <v>136</v>
      </c>
      <c r="E291" s="232" t="s">
        <v>1</v>
      </c>
      <c r="F291" s="233" t="s">
        <v>268</v>
      </c>
      <c r="G291" s="230"/>
      <c r="H291" s="234">
        <v>245.34</v>
      </c>
      <c r="I291" s="235"/>
      <c r="J291" s="230"/>
      <c r="K291" s="230"/>
      <c r="L291" s="236"/>
      <c r="M291" s="237"/>
      <c r="N291" s="238"/>
      <c r="O291" s="238"/>
      <c r="P291" s="238"/>
      <c r="Q291" s="238"/>
      <c r="R291" s="238"/>
      <c r="S291" s="238"/>
      <c r="T291" s="23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0" t="s">
        <v>136</v>
      </c>
      <c r="AU291" s="240" t="s">
        <v>86</v>
      </c>
      <c r="AV291" s="13" t="s">
        <v>86</v>
      </c>
      <c r="AW291" s="13" t="s">
        <v>32</v>
      </c>
      <c r="AX291" s="13" t="s">
        <v>76</v>
      </c>
      <c r="AY291" s="240" t="s">
        <v>127</v>
      </c>
    </row>
    <row r="292" s="13" customFormat="1">
      <c r="A292" s="13"/>
      <c r="B292" s="229"/>
      <c r="C292" s="230"/>
      <c r="D292" s="231" t="s">
        <v>136</v>
      </c>
      <c r="E292" s="232" t="s">
        <v>1</v>
      </c>
      <c r="F292" s="233" t="s">
        <v>269</v>
      </c>
      <c r="G292" s="230"/>
      <c r="H292" s="234">
        <v>46.799999999999997</v>
      </c>
      <c r="I292" s="235"/>
      <c r="J292" s="230"/>
      <c r="K292" s="230"/>
      <c r="L292" s="236"/>
      <c r="M292" s="237"/>
      <c r="N292" s="238"/>
      <c r="O292" s="238"/>
      <c r="P292" s="238"/>
      <c r="Q292" s="238"/>
      <c r="R292" s="238"/>
      <c r="S292" s="238"/>
      <c r="T292" s="23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0" t="s">
        <v>136</v>
      </c>
      <c r="AU292" s="240" t="s">
        <v>86</v>
      </c>
      <c r="AV292" s="13" t="s">
        <v>86</v>
      </c>
      <c r="AW292" s="13" t="s">
        <v>32</v>
      </c>
      <c r="AX292" s="13" t="s">
        <v>76</v>
      </c>
      <c r="AY292" s="240" t="s">
        <v>127</v>
      </c>
    </row>
    <row r="293" s="13" customFormat="1">
      <c r="A293" s="13"/>
      <c r="B293" s="229"/>
      <c r="C293" s="230"/>
      <c r="D293" s="231" t="s">
        <v>136</v>
      </c>
      <c r="E293" s="232" t="s">
        <v>1</v>
      </c>
      <c r="F293" s="233" t="s">
        <v>270</v>
      </c>
      <c r="G293" s="230"/>
      <c r="H293" s="234">
        <v>69.400000000000006</v>
      </c>
      <c r="I293" s="235"/>
      <c r="J293" s="230"/>
      <c r="K293" s="230"/>
      <c r="L293" s="236"/>
      <c r="M293" s="237"/>
      <c r="N293" s="238"/>
      <c r="O293" s="238"/>
      <c r="P293" s="238"/>
      <c r="Q293" s="238"/>
      <c r="R293" s="238"/>
      <c r="S293" s="238"/>
      <c r="T293" s="239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0" t="s">
        <v>136</v>
      </c>
      <c r="AU293" s="240" t="s">
        <v>86</v>
      </c>
      <c r="AV293" s="13" t="s">
        <v>86</v>
      </c>
      <c r="AW293" s="13" t="s">
        <v>32</v>
      </c>
      <c r="AX293" s="13" t="s">
        <v>76</v>
      </c>
      <c r="AY293" s="240" t="s">
        <v>127</v>
      </c>
    </row>
    <row r="294" s="14" customFormat="1">
      <c r="A294" s="14"/>
      <c r="B294" s="241"/>
      <c r="C294" s="242"/>
      <c r="D294" s="231" t="s">
        <v>136</v>
      </c>
      <c r="E294" s="243" t="s">
        <v>1</v>
      </c>
      <c r="F294" s="244" t="s">
        <v>139</v>
      </c>
      <c r="G294" s="242"/>
      <c r="H294" s="245">
        <v>361.53999999999996</v>
      </c>
      <c r="I294" s="246"/>
      <c r="J294" s="242"/>
      <c r="K294" s="242"/>
      <c r="L294" s="247"/>
      <c r="M294" s="248"/>
      <c r="N294" s="249"/>
      <c r="O294" s="249"/>
      <c r="P294" s="249"/>
      <c r="Q294" s="249"/>
      <c r="R294" s="249"/>
      <c r="S294" s="249"/>
      <c r="T294" s="250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1" t="s">
        <v>136</v>
      </c>
      <c r="AU294" s="251" t="s">
        <v>86</v>
      </c>
      <c r="AV294" s="14" t="s">
        <v>134</v>
      </c>
      <c r="AW294" s="14" t="s">
        <v>32</v>
      </c>
      <c r="AX294" s="14" t="s">
        <v>84</v>
      </c>
      <c r="AY294" s="251" t="s">
        <v>127</v>
      </c>
    </row>
    <row r="295" s="2" customFormat="1" ht="24.15" customHeight="1">
      <c r="A295" s="38"/>
      <c r="B295" s="39"/>
      <c r="C295" s="215" t="s">
        <v>481</v>
      </c>
      <c r="D295" s="215" t="s">
        <v>130</v>
      </c>
      <c r="E295" s="216" t="s">
        <v>482</v>
      </c>
      <c r="F295" s="217" t="s">
        <v>483</v>
      </c>
      <c r="G295" s="218" t="s">
        <v>157</v>
      </c>
      <c r="H295" s="219">
        <v>0.223</v>
      </c>
      <c r="I295" s="220"/>
      <c r="J295" s="221">
        <f>ROUND(I295*H295,2)</f>
        <v>0</v>
      </c>
      <c r="K295" s="222"/>
      <c r="L295" s="44"/>
      <c r="M295" s="223" t="s">
        <v>1</v>
      </c>
      <c r="N295" s="224" t="s">
        <v>41</v>
      </c>
      <c r="O295" s="91"/>
      <c r="P295" s="225">
        <f>O295*H295</f>
        <v>0</v>
      </c>
      <c r="Q295" s="225">
        <v>0</v>
      </c>
      <c r="R295" s="225">
        <f>Q295*H295</f>
        <v>0</v>
      </c>
      <c r="S295" s="225">
        <v>0</v>
      </c>
      <c r="T295" s="226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7" t="s">
        <v>183</v>
      </c>
      <c r="AT295" s="227" t="s">
        <v>130</v>
      </c>
      <c r="AU295" s="227" t="s">
        <v>86</v>
      </c>
      <c r="AY295" s="17" t="s">
        <v>127</v>
      </c>
      <c r="BE295" s="228">
        <f>IF(N295="základní",J295,0)</f>
        <v>0</v>
      </c>
      <c r="BF295" s="228">
        <f>IF(N295="snížená",J295,0)</f>
        <v>0</v>
      </c>
      <c r="BG295" s="228">
        <f>IF(N295="zákl. přenesená",J295,0)</f>
        <v>0</v>
      </c>
      <c r="BH295" s="228">
        <f>IF(N295="sníž. přenesená",J295,0)</f>
        <v>0</v>
      </c>
      <c r="BI295" s="228">
        <f>IF(N295="nulová",J295,0)</f>
        <v>0</v>
      </c>
      <c r="BJ295" s="17" t="s">
        <v>84</v>
      </c>
      <c r="BK295" s="228">
        <f>ROUND(I295*H295,2)</f>
        <v>0</v>
      </c>
      <c r="BL295" s="17" t="s">
        <v>183</v>
      </c>
      <c r="BM295" s="227" t="s">
        <v>484</v>
      </c>
    </row>
    <row r="296" s="12" customFormat="1" ht="22.8" customHeight="1">
      <c r="A296" s="12"/>
      <c r="B296" s="199"/>
      <c r="C296" s="200"/>
      <c r="D296" s="201" t="s">
        <v>75</v>
      </c>
      <c r="E296" s="213" t="s">
        <v>485</v>
      </c>
      <c r="F296" s="213" t="s">
        <v>486</v>
      </c>
      <c r="G296" s="200"/>
      <c r="H296" s="200"/>
      <c r="I296" s="203"/>
      <c r="J296" s="214">
        <f>BK296</f>
        <v>0</v>
      </c>
      <c r="K296" s="200"/>
      <c r="L296" s="205"/>
      <c r="M296" s="206"/>
      <c r="N296" s="207"/>
      <c r="O296" s="207"/>
      <c r="P296" s="208">
        <f>SUM(P297:P301)</f>
        <v>0</v>
      </c>
      <c r="Q296" s="207"/>
      <c r="R296" s="208">
        <f>SUM(R297:R301)</f>
        <v>0.31374000000000002</v>
      </c>
      <c r="S296" s="207"/>
      <c r="T296" s="209">
        <f>SUM(T297:T301)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10" t="s">
        <v>86</v>
      </c>
      <c r="AT296" s="211" t="s">
        <v>75</v>
      </c>
      <c r="AU296" s="211" t="s">
        <v>84</v>
      </c>
      <c r="AY296" s="210" t="s">
        <v>127</v>
      </c>
      <c r="BK296" s="212">
        <f>SUM(BK297:BK301)</f>
        <v>0</v>
      </c>
    </row>
    <row r="297" s="2" customFormat="1" ht="14.4" customHeight="1">
      <c r="A297" s="38"/>
      <c r="B297" s="39"/>
      <c r="C297" s="215" t="s">
        <v>487</v>
      </c>
      <c r="D297" s="215" t="s">
        <v>130</v>
      </c>
      <c r="E297" s="216" t="s">
        <v>488</v>
      </c>
      <c r="F297" s="217" t="s">
        <v>489</v>
      </c>
      <c r="G297" s="218" t="s">
        <v>197</v>
      </c>
      <c r="H297" s="219">
        <v>6</v>
      </c>
      <c r="I297" s="220"/>
      <c r="J297" s="221">
        <f>ROUND(I297*H297,2)</f>
        <v>0</v>
      </c>
      <c r="K297" s="222"/>
      <c r="L297" s="44"/>
      <c r="M297" s="223" t="s">
        <v>1</v>
      </c>
      <c r="N297" s="224" t="s">
        <v>41</v>
      </c>
      <c r="O297" s="91"/>
      <c r="P297" s="225">
        <f>O297*H297</f>
        <v>0</v>
      </c>
      <c r="Q297" s="225">
        <v>0.00027</v>
      </c>
      <c r="R297" s="225">
        <f>Q297*H297</f>
        <v>0.0016199999999999999</v>
      </c>
      <c r="S297" s="225">
        <v>0</v>
      </c>
      <c r="T297" s="226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7" t="s">
        <v>183</v>
      </c>
      <c r="AT297" s="227" t="s">
        <v>130</v>
      </c>
      <c r="AU297" s="227" t="s">
        <v>86</v>
      </c>
      <c r="AY297" s="17" t="s">
        <v>127</v>
      </c>
      <c r="BE297" s="228">
        <f>IF(N297="základní",J297,0)</f>
        <v>0</v>
      </c>
      <c r="BF297" s="228">
        <f>IF(N297="snížená",J297,0)</f>
        <v>0</v>
      </c>
      <c r="BG297" s="228">
        <f>IF(N297="zákl. přenesená",J297,0)</f>
        <v>0</v>
      </c>
      <c r="BH297" s="228">
        <f>IF(N297="sníž. přenesená",J297,0)</f>
        <v>0</v>
      </c>
      <c r="BI297" s="228">
        <f>IF(N297="nulová",J297,0)</f>
        <v>0</v>
      </c>
      <c r="BJ297" s="17" t="s">
        <v>84</v>
      </c>
      <c r="BK297" s="228">
        <f>ROUND(I297*H297,2)</f>
        <v>0</v>
      </c>
      <c r="BL297" s="17" t="s">
        <v>183</v>
      </c>
      <c r="BM297" s="227" t="s">
        <v>490</v>
      </c>
    </row>
    <row r="298" s="2" customFormat="1" ht="37.8" customHeight="1">
      <c r="A298" s="38"/>
      <c r="B298" s="39"/>
      <c r="C298" s="252" t="s">
        <v>491</v>
      </c>
      <c r="D298" s="252" t="s">
        <v>187</v>
      </c>
      <c r="E298" s="253" t="s">
        <v>492</v>
      </c>
      <c r="F298" s="254" t="s">
        <v>493</v>
      </c>
      <c r="G298" s="255" t="s">
        <v>197</v>
      </c>
      <c r="H298" s="256">
        <v>6</v>
      </c>
      <c r="I298" s="257"/>
      <c r="J298" s="258">
        <f>ROUND(I298*H298,2)</f>
        <v>0</v>
      </c>
      <c r="K298" s="259"/>
      <c r="L298" s="260"/>
      <c r="M298" s="261" t="s">
        <v>1</v>
      </c>
      <c r="N298" s="262" t="s">
        <v>41</v>
      </c>
      <c r="O298" s="91"/>
      <c r="P298" s="225">
        <f>O298*H298</f>
        <v>0</v>
      </c>
      <c r="Q298" s="225">
        <v>0.043999999999999997</v>
      </c>
      <c r="R298" s="225">
        <f>Q298*H298</f>
        <v>0.26400000000000001</v>
      </c>
      <c r="S298" s="225">
        <v>0</v>
      </c>
      <c r="T298" s="226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7" t="s">
        <v>191</v>
      </c>
      <c r="AT298" s="227" t="s">
        <v>187</v>
      </c>
      <c r="AU298" s="227" t="s">
        <v>86</v>
      </c>
      <c r="AY298" s="17" t="s">
        <v>127</v>
      </c>
      <c r="BE298" s="228">
        <f>IF(N298="základní",J298,0)</f>
        <v>0</v>
      </c>
      <c r="BF298" s="228">
        <f>IF(N298="snížená",J298,0)</f>
        <v>0</v>
      </c>
      <c r="BG298" s="228">
        <f>IF(N298="zákl. přenesená",J298,0)</f>
        <v>0</v>
      </c>
      <c r="BH298" s="228">
        <f>IF(N298="sníž. přenesená",J298,0)</f>
        <v>0</v>
      </c>
      <c r="BI298" s="228">
        <f>IF(N298="nulová",J298,0)</f>
        <v>0</v>
      </c>
      <c r="BJ298" s="17" t="s">
        <v>84</v>
      </c>
      <c r="BK298" s="228">
        <f>ROUND(I298*H298,2)</f>
        <v>0</v>
      </c>
      <c r="BL298" s="17" t="s">
        <v>183</v>
      </c>
      <c r="BM298" s="227" t="s">
        <v>494</v>
      </c>
    </row>
    <row r="299" s="2" customFormat="1" ht="14.4" customHeight="1">
      <c r="A299" s="38"/>
      <c r="B299" s="39"/>
      <c r="C299" s="252" t="s">
        <v>495</v>
      </c>
      <c r="D299" s="252" t="s">
        <v>187</v>
      </c>
      <c r="E299" s="253" t="s">
        <v>496</v>
      </c>
      <c r="F299" s="254" t="s">
        <v>497</v>
      </c>
      <c r="G299" s="255" t="s">
        <v>197</v>
      </c>
      <c r="H299" s="256">
        <v>6</v>
      </c>
      <c r="I299" s="257"/>
      <c r="J299" s="258">
        <f>ROUND(I299*H299,2)</f>
        <v>0</v>
      </c>
      <c r="K299" s="259"/>
      <c r="L299" s="260"/>
      <c r="M299" s="261" t="s">
        <v>1</v>
      </c>
      <c r="N299" s="262" t="s">
        <v>41</v>
      </c>
      <c r="O299" s="91"/>
      <c r="P299" s="225">
        <f>O299*H299</f>
        <v>0</v>
      </c>
      <c r="Q299" s="225">
        <v>0.0041200000000000004</v>
      </c>
      <c r="R299" s="225">
        <f>Q299*H299</f>
        <v>0.024720000000000002</v>
      </c>
      <c r="S299" s="225">
        <v>0</v>
      </c>
      <c r="T299" s="226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7" t="s">
        <v>191</v>
      </c>
      <c r="AT299" s="227" t="s">
        <v>187</v>
      </c>
      <c r="AU299" s="227" t="s">
        <v>86</v>
      </c>
      <c r="AY299" s="17" t="s">
        <v>127</v>
      </c>
      <c r="BE299" s="228">
        <f>IF(N299="základní",J299,0)</f>
        <v>0</v>
      </c>
      <c r="BF299" s="228">
        <f>IF(N299="snížená",J299,0)</f>
        <v>0</v>
      </c>
      <c r="BG299" s="228">
        <f>IF(N299="zákl. přenesená",J299,0)</f>
        <v>0</v>
      </c>
      <c r="BH299" s="228">
        <f>IF(N299="sníž. přenesená",J299,0)</f>
        <v>0</v>
      </c>
      <c r="BI299" s="228">
        <f>IF(N299="nulová",J299,0)</f>
        <v>0</v>
      </c>
      <c r="BJ299" s="17" t="s">
        <v>84</v>
      </c>
      <c r="BK299" s="228">
        <f>ROUND(I299*H299,2)</f>
        <v>0</v>
      </c>
      <c r="BL299" s="17" t="s">
        <v>183</v>
      </c>
      <c r="BM299" s="227" t="s">
        <v>498</v>
      </c>
    </row>
    <row r="300" s="2" customFormat="1" ht="14.4" customHeight="1">
      <c r="A300" s="38"/>
      <c r="B300" s="39"/>
      <c r="C300" s="252" t="s">
        <v>499</v>
      </c>
      <c r="D300" s="252" t="s">
        <v>187</v>
      </c>
      <c r="E300" s="253" t="s">
        <v>500</v>
      </c>
      <c r="F300" s="254" t="s">
        <v>501</v>
      </c>
      <c r="G300" s="255" t="s">
        <v>502</v>
      </c>
      <c r="H300" s="256">
        <v>6</v>
      </c>
      <c r="I300" s="257"/>
      <c r="J300" s="258">
        <f>ROUND(I300*H300,2)</f>
        <v>0</v>
      </c>
      <c r="K300" s="259"/>
      <c r="L300" s="260"/>
      <c r="M300" s="261" t="s">
        <v>1</v>
      </c>
      <c r="N300" s="262" t="s">
        <v>41</v>
      </c>
      <c r="O300" s="91"/>
      <c r="P300" s="225">
        <f>O300*H300</f>
        <v>0</v>
      </c>
      <c r="Q300" s="225">
        <v>0.0038999999999999998</v>
      </c>
      <c r="R300" s="225">
        <f>Q300*H300</f>
        <v>0.023399999999999997</v>
      </c>
      <c r="S300" s="225">
        <v>0</v>
      </c>
      <c r="T300" s="226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7" t="s">
        <v>191</v>
      </c>
      <c r="AT300" s="227" t="s">
        <v>187</v>
      </c>
      <c r="AU300" s="227" t="s">
        <v>86</v>
      </c>
      <c r="AY300" s="17" t="s">
        <v>127</v>
      </c>
      <c r="BE300" s="228">
        <f>IF(N300="základní",J300,0)</f>
        <v>0</v>
      </c>
      <c r="BF300" s="228">
        <f>IF(N300="snížená",J300,0)</f>
        <v>0</v>
      </c>
      <c r="BG300" s="228">
        <f>IF(N300="zákl. přenesená",J300,0)</f>
        <v>0</v>
      </c>
      <c r="BH300" s="228">
        <f>IF(N300="sníž. přenesená",J300,0)</f>
        <v>0</v>
      </c>
      <c r="BI300" s="228">
        <f>IF(N300="nulová",J300,0)</f>
        <v>0</v>
      </c>
      <c r="BJ300" s="17" t="s">
        <v>84</v>
      </c>
      <c r="BK300" s="228">
        <f>ROUND(I300*H300,2)</f>
        <v>0</v>
      </c>
      <c r="BL300" s="17" t="s">
        <v>183</v>
      </c>
      <c r="BM300" s="227" t="s">
        <v>503</v>
      </c>
    </row>
    <row r="301" s="2" customFormat="1" ht="24.15" customHeight="1">
      <c r="A301" s="38"/>
      <c r="B301" s="39"/>
      <c r="C301" s="215" t="s">
        <v>504</v>
      </c>
      <c r="D301" s="215" t="s">
        <v>130</v>
      </c>
      <c r="E301" s="216" t="s">
        <v>505</v>
      </c>
      <c r="F301" s="217" t="s">
        <v>506</v>
      </c>
      <c r="G301" s="218" t="s">
        <v>157</v>
      </c>
      <c r="H301" s="219">
        <v>0.314</v>
      </c>
      <c r="I301" s="220"/>
      <c r="J301" s="221">
        <f>ROUND(I301*H301,2)</f>
        <v>0</v>
      </c>
      <c r="K301" s="222"/>
      <c r="L301" s="44"/>
      <c r="M301" s="223" t="s">
        <v>1</v>
      </c>
      <c r="N301" s="224" t="s">
        <v>41</v>
      </c>
      <c r="O301" s="91"/>
      <c r="P301" s="225">
        <f>O301*H301</f>
        <v>0</v>
      </c>
      <c r="Q301" s="225">
        <v>0</v>
      </c>
      <c r="R301" s="225">
        <f>Q301*H301</f>
        <v>0</v>
      </c>
      <c r="S301" s="225">
        <v>0</v>
      </c>
      <c r="T301" s="226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7" t="s">
        <v>183</v>
      </c>
      <c r="AT301" s="227" t="s">
        <v>130</v>
      </c>
      <c r="AU301" s="227" t="s">
        <v>86</v>
      </c>
      <c r="AY301" s="17" t="s">
        <v>127</v>
      </c>
      <c r="BE301" s="228">
        <f>IF(N301="základní",J301,0)</f>
        <v>0</v>
      </c>
      <c r="BF301" s="228">
        <f>IF(N301="snížená",J301,0)</f>
        <v>0</v>
      </c>
      <c r="BG301" s="228">
        <f>IF(N301="zákl. přenesená",J301,0)</f>
        <v>0</v>
      </c>
      <c r="BH301" s="228">
        <f>IF(N301="sníž. přenesená",J301,0)</f>
        <v>0</v>
      </c>
      <c r="BI301" s="228">
        <f>IF(N301="nulová",J301,0)</f>
        <v>0</v>
      </c>
      <c r="BJ301" s="17" t="s">
        <v>84</v>
      </c>
      <c r="BK301" s="228">
        <f>ROUND(I301*H301,2)</f>
        <v>0</v>
      </c>
      <c r="BL301" s="17" t="s">
        <v>183</v>
      </c>
      <c r="BM301" s="227" t="s">
        <v>507</v>
      </c>
    </row>
    <row r="302" s="12" customFormat="1" ht="22.8" customHeight="1">
      <c r="A302" s="12"/>
      <c r="B302" s="199"/>
      <c r="C302" s="200"/>
      <c r="D302" s="201" t="s">
        <v>75</v>
      </c>
      <c r="E302" s="213" t="s">
        <v>508</v>
      </c>
      <c r="F302" s="213" t="s">
        <v>509</v>
      </c>
      <c r="G302" s="200"/>
      <c r="H302" s="200"/>
      <c r="I302" s="203"/>
      <c r="J302" s="214">
        <f>BK302</f>
        <v>0</v>
      </c>
      <c r="K302" s="200"/>
      <c r="L302" s="205"/>
      <c r="M302" s="206"/>
      <c r="N302" s="207"/>
      <c r="O302" s="207"/>
      <c r="P302" s="208">
        <f>SUM(P303:P306)</f>
        <v>0</v>
      </c>
      <c r="Q302" s="207"/>
      <c r="R302" s="208">
        <f>SUM(R303:R306)</f>
        <v>0.017899999999999999</v>
      </c>
      <c r="S302" s="207"/>
      <c r="T302" s="209">
        <f>SUM(T303:T306)</f>
        <v>0.098000000000000004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10" t="s">
        <v>86</v>
      </c>
      <c r="AT302" s="211" t="s">
        <v>75</v>
      </c>
      <c r="AU302" s="211" t="s">
        <v>84</v>
      </c>
      <c r="AY302" s="210" t="s">
        <v>127</v>
      </c>
      <c r="BK302" s="212">
        <f>SUM(BK303:BK306)</f>
        <v>0</v>
      </c>
    </row>
    <row r="303" s="2" customFormat="1" ht="14.4" customHeight="1">
      <c r="A303" s="38"/>
      <c r="B303" s="39"/>
      <c r="C303" s="215" t="s">
        <v>510</v>
      </c>
      <c r="D303" s="215" t="s">
        <v>130</v>
      </c>
      <c r="E303" s="216" t="s">
        <v>511</v>
      </c>
      <c r="F303" s="217" t="s">
        <v>512</v>
      </c>
      <c r="G303" s="218" t="s">
        <v>182</v>
      </c>
      <c r="H303" s="219">
        <v>2.7999999999999998</v>
      </c>
      <c r="I303" s="220"/>
      <c r="J303" s="221">
        <f>ROUND(I303*H303,2)</f>
        <v>0</v>
      </c>
      <c r="K303" s="222"/>
      <c r="L303" s="44"/>
      <c r="M303" s="223" t="s">
        <v>1</v>
      </c>
      <c r="N303" s="224" t="s">
        <v>41</v>
      </c>
      <c r="O303" s="91"/>
      <c r="P303" s="225">
        <f>O303*H303</f>
        <v>0</v>
      </c>
      <c r="Q303" s="225">
        <v>0</v>
      </c>
      <c r="R303" s="225">
        <f>Q303*H303</f>
        <v>0</v>
      </c>
      <c r="S303" s="225">
        <v>0</v>
      </c>
      <c r="T303" s="226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7" t="s">
        <v>183</v>
      </c>
      <c r="AT303" s="227" t="s">
        <v>130</v>
      </c>
      <c r="AU303" s="227" t="s">
        <v>86</v>
      </c>
      <c r="AY303" s="17" t="s">
        <v>127</v>
      </c>
      <c r="BE303" s="228">
        <f>IF(N303="základní",J303,0)</f>
        <v>0</v>
      </c>
      <c r="BF303" s="228">
        <f>IF(N303="snížená",J303,0)</f>
        <v>0</v>
      </c>
      <c r="BG303" s="228">
        <f>IF(N303="zákl. přenesená",J303,0)</f>
        <v>0</v>
      </c>
      <c r="BH303" s="228">
        <f>IF(N303="sníž. přenesená",J303,0)</f>
        <v>0</v>
      </c>
      <c r="BI303" s="228">
        <f>IF(N303="nulová",J303,0)</f>
        <v>0</v>
      </c>
      <c r="BJ303" s="17" t="s">
        <v>84</v>
      </c>
      <c r="BK303" s="228">
        <f>ROUND(I303*H303,2)</f>
        <v>0</v>
      </c>
      <c r="BL303" s="17" t="s">
        <v>183</v>
      </c>
      <c r="BM303" s="227" t="s">
        <v>513</v>
      </c>
    </row>
    <row r="304" s="2" customFormat="1" ht="14.4" customHeight="1">
      <c r="A304" s="38"/>
      <c r="B304" s="39"/>
      <c r="C304" s="252" t="s">
        <v>514</v>
      </c>
      <c r="D304" s="252" t="s">
        <v>187</v>
      </c>
      <c r="E304" s="253" t="s">
        <v>515</v>
      </c>
      <c r="F304" s="254" t="s">
        <v>516</v>
      </c>
      <c r="G304" s="255" t="s">
        <v>197</v>
      </c>
      <c r="H304" s="256">
        <v>1</v>
      </c>
      <c r="I304" s="257"/>
      <c r="J304" s="258">
        <f>ROUND(I304*H304,2)</f>
        <v>0</v>
      </c>
      <c r="K304" s="259"/>
      <c r="L304" s="260"/>
      <c r="M304" s="261" t="s">
        <v>1</v>
      </c>
      <c r="N304" s="262" t="s">
        <v>41</v>
      </c>
      <c r="O304" s="91"/>
      <c r="P304" s="225">
        <f>O304*H304</f>
        <v>0</v>
      </c>
      <c r="Q304" s="225">
        <v>0.017899999999999999</v>
      </c>
      <c r="R304" s="225">
        <f>Q304*H304</f>
        <v>0.017899999999999999</v>
      </c>
      <c r="S304" s="225">
        <v>0</v>
      </c>
      <c r="T304" s="226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7" t="s">
        <v>191</v>
      </c>
      <c r="AT304" s="227" t="s">
        <v>187</v>
      </c>
      <c r="AU304" s="227" t="s">
        <v>86</v>
      </c>
      <c r="AY304" s="17" t="s">
        <v>127</v>
      </c>
      <c r="BE304" s="228">
        <f>IF(N304="základní",J304,0)</f>
        <v>0</v>
      </c>
      <c r="BF304" s="228">
        <f>IF(N304="snížená",J304,0)</f>
        <v>0</v>
      </c>
      <c r="BG304" s="228">
        <f>IF(N304="zákl. přenesená",J304,0)</f>
        <v>0</v>
      </c>
      <c r="BH304" s="228">
        <f>IF(N304="sníž. přenesená",J304,0)</f>
        <v>0</v>
      </c>
      <c r="BI304" s="228">
        <f>IF(N304="nulová",J304,0)</f>
        <v>0</v>
      </c>
      <c r="BJ304" s="17" t="s">
        <v>84</v>
      </c>
      <c r="BK304" s="228">
        <f>ROUND(I304*H304,2)</f>
        <v>0</v>
      </c>
      <c r="BL304" s="17" t="s">
        <v>183</v>
      </c>
      <c r="BM304" s="227" t="s">
        <v>517</v>
      </c>
    </row>
    <row r="305" s="2" customFormat="1" ht="14.4" customHeight="1">
      <c r="A305" s="38"/>
      <c r="B305" s="39"/>
      <c r="C305" s="215" t="s">
        <v>518</v>
      </c>
      <c r="D305" s="215" t="s">
        <v>130</v>
      </c>
      <c r="E305" s="216" t="s">
        <v>519</v>
      </c>
      <c r="F305" s="217" t="s">
        <v>520</v>
      </c>
      <c r="G305" s="218" t="s">
        <v>182</v>
      </c>
      <c r="H305" s="219">
        <v>2.7999999999999998</v>
      </c>
      <c r="I305" s="220"/>
      <c r="J305" s="221">
        <f>ROUND(I305*H305,2)</f>
        <v>0</v>
      </c>
      <c r="K305" s="222"/>
      <c r="L305" s="44"/>
      <c r="M305" s="223" t="s">
        <v>1</v>
      </c>
      <c r="N305" s="224" t="s">
        <v>41</v>
      </c>
      <c r="O305" s="91"/>
      <c r="P305" s="225">
        <f>O305*H305</f>
        <v>0</v>
      </c>
      <c r="Q305" s="225">
        <v>0</v>
      </c>
      <c r="R305" s="225">
        <f>Q305*H305</f>
        <v>0</v>
      </c>
      <c r="S305" s="225">
        <v>0.035000000000000003</v>
      </c>
      <c r="T305" s="226">
        <f>S305*H305</f>
        <v>0.098000000000000004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7" t="s">
        <v>183</v>
      </c>
      <c r="AT305" s="227" t="s">
        <v>130</v>
      </c>
      <c r="AU305" s="227" t="s">
        <v>86</v>
      </c>
      <c r="AY305" s="17" t="s">
        <v>127</v>
      </c>
      <c r="BE305" s="228">
        <f>IF(N305="základní",J305,0)</f>
        <v>0</v>
      </c>
      <c r="BF305" s="228">
        <f>IF(N305="snížená",J305,0)</f>
        <v>0</v>
      </c>
      <c r="BG305" s="228">
        <f>IF(N305="zákl. přenesená",J305,0)</f>
        <v>0</v>
      </c>
      <c r="BH305" s="228">
        <f>IF(N305="sníž. přenesená",J305,0)</f>
        <v>0</v>
      </c>
      <c r="BI305" s="228">
        <f>IF(N305="nulová",J305,0)</f>
        <v>0</v>
      </c>
      <c r="BJ305" s="17" t="s">
        <v>84</v>
      </c>
      <c r="BK305" s="228">
        <f>ROUND(I305*H305,2)</f>
        <v>0</v>
      </c>
      <c r="BL305" s="17" t="s">
        <v>183</v>
      </c>
      <c r="BM305" s="227" t="s">
        <v>521</v>
      </c>
    </row>
    <row r="306" s="2" customFormat="1" ht="24.15" customHeight="1">
      <c r="A306" s="38"/>
      <c r="B306" s="39"/>
      <c r="C306" s="215" t="s">
        <v>522</v>
      </c>
      <c r="D306" s="215" t="s">
        <v>130</v>
      </c>
      <c r="E306" s="216" t="s">
        <v>523</v>
      </c>
      <c r="F306" s="217" t="s">
        <v>524</v>
      </c>
      <c r="G306" s="218" t="s">
        <v>157</v>
      </c>
      <c r="H306" s="219">
        <v>0.017999999999999999</v>
      </c>
      <c r="I306" s="220"/>
      <c r="J306" s="221">
        <f>ROUND(I306*H306,2)</f>
        <v>0</v>
      </c>
      <c r="K306" s="222"/>
      <c r="L306" s="44"/>
      <c r="M306" s="223" t="s">
        <v>1</v>
      </c>
      <c r="N306" s="224" t="s">
        <v>41</v>
      </c>
      <c r="O306" s="91"/>
      <c r="P306" s="225">
        <f>O306*H306</f>
        <v>0</v>
      </c>
      <c r="Q306" s="225">
        <v>0</v>
      </c>
      <c r="R306" s="225">
        <f>Q306*H306</f>
        <v>0</v>
      </c>
      <c r="S306" s="225">
        <v>0</v>
      </c>
      <c r="T306" s="226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7" t="s">
        <v>183</v>
      </c>
      <c r="AT306" s="227" t="s">
        <v>130</v>
      </c>
      <c r="AU306" s="227" t="s">
        <v>86</v>
      </c>
      <c r="AY306" s="17" t="s">
        <v>127</v>
      </c>
      <c r="BE306" s="228">
        <f>IF(N306="základní",J306,0)</f>
        <v>0</v>
      </c>
      <c r="BF306" s="228">
        <f>IF(N306="snížená",J306,0)</f>
        <v>0</v>
      </c>
      <c r="BG306" s="228">
        <f>IF(N306="zákl. přenesená",J306,0)</f>
        <v>0</v>
      </c>
      <c r="BH306" s="228">
        <f>IF(N306="sníž. přenesená",J306,0)</f>
        <v>0</v>
      </c>
      <c r="BI306" s="228">
        <f>IF(N306="nulová",J306,0)</f>
        <v>0</v>
      </c>
      <c r="BJ306" s="17" t="s">
        <v>84</v>
      </c>
      <c r="BK306" s="228">
        <f>ROUND(I306*H306,2)</f>
        <v>0</v>
      </c>
      <c r="BL306" s="17" t="s">
        <v>183</v>
      </c>
      <c r="BM306" s="227" t="s">
        <v>525</v>
      </c>
    </row>
    <row r="307" s="12" customFormat="1" ht="22.8" customHeight="1">
      <c r="A307" s="12"/>
      <c r="B307" s="199"/>
      <c r="C307" s="200"/>
      <c r="D307" s="201" t="s">
        <v>75</v>
      </c>
      <c r="E307" s="213" t="s">
        <v>526</v>
      </c>
      <c r="F307" s="213" t="s">
        <v>527</v>
      </c>
      <c r="G307" s="200"/>
      <c r="H307" s="200"/>
      <c r="I307" s="203"/>
      <c r="J307" s="214">
        <f>BK307</f>
        <v>0</v>
      </c>
      <c r="K307" s="200"/>
      <c r="L307" s="205"/>
      <c r="M307" s="206"/>
      <c r="N307" s="207"/>
      <c r="O307" s="207"/>
      <c r="P307" s="208">
        <f>SUM(P308:P312)</f>
        <v>0</v>
      </c>
      <c r="Q307" s="207"/>
      <c r="R307" s="208">
        <f>SUM(R308:R312)</f>
        <v>0.079538800000000007</v>
      </c>
      <c r="S307" s="207"/>
      <c r="T307" s="209">
        <f>SUM(T308:T312)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10" t="s">
        <v>86</v>
      </c>
      <c r="AT307" s="211" t="s">
        <v>75</v>
      </c>
      <c r="AU307" s="211" t="s">
        <v>84</v>
      </c>
      <c r="AY307" s="210" t="s">
        <v>127</v>
      </c>
      <c r="BK307" s="212">
        <f>SUM(BK308:BK312)</f>
        <v>0</v>
      </c>
    </row>
    <row r="308" s="2" customFormat="1" ht="24.15" customHeight="1">
      <c r="A308" s="38"/>
      <c r="B308" s="39"/>
      <c r="C308" s="215" t="s">
        <v>528</v>
      </c>
      <c r="D308" s="215" t="s">
        <v>130</v>
      </c>
      <c r="E308" s="216" t="s">
        <v>529</v>
      </c>
      <c r="F308" s="217" t="s">
        <v>530</v>
      </c>
      <c r="G308" s="218" t="s">
        <v>133</v>
      </c>
      <c r="H308" s="219">
        <v>361.54000000000002</v>
      </c>
      <c r="I308" s="220"/>
      <c r="J308" s="221">
        <f>ROUND(I308*H308,2)</f>
        <v>0</v>
      </c>
      <c r="K308" s="222"/>
      <c r="L308" s="44"/>
      <c r="M308" s="223" t="s">
        <v>1</v>
      </c>
      <c r="N308" s="224" t="s">
        <v>41</v>
      </c>
      <c r="O308" s="91"/>
      <c r="P308" s="225">
        <f>O308*H308</f>
        <v>0</v>
      </c>
      <c r="Q308" s="225">
        <v>0.00022000000000000001</v>
      </c>
      <c r="R308" s="225">
        <f>Q308*H308</f>
        <v>0.079538800000000007</v>
      </c>
      <c r="S308" s="225">
        <v>0</v>
      </c>
      <c r="T308" s="226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7" t="s">
        <v>183</v>
      </c>
      <c r="AT308" s="227" t="s">
        <v>130</v>
      </c>
      <c r="AU308" s="227" t="s">
        <v>86</v>
      </c>
      <c r="AY308" s="17" t="s">
        <v>127</v>
      </c>
      <c r="BE308" s="228">
        <f>IF(N308="základní",J308,0)</f>
        <v>0</v>
      </c>
      <c r="BF308" s="228">
        <f>IF(N308="snížená",J308,0)</f>
        <v>0</v>
      </c>
      <c r="BG308" s="228">
        <f>IF(N308="zákl. přenesená",J308,0)</f>
        <v>0</v>
      </c>
      <c r="BH308" s="228">
        <f>IF(N308="sníž. přenesená",J308,0)</f>
        <v>0</v>
      </c>
      <c r="BI308" s="228">
        <f>IF(N308="nulová",J308,0)</f>
        <v>0</v>
      </c>
      <c r="BJ308" s="17" t="s">
        <v>84</v>
      </c>
      <c r="BK308" s="228">
        <f>ROUND(I308*H308,2)</f>
        <v>0</v>
      </c>
      <c r="BL308" s="17" t="s">
        <v>183</v>
      </c>
      <c r="BM308" s="227" t="s">
        <v>531</v>
      </c>
    </row>
    <row r="309" s="13" customFormat="1">
      <c r="A309" s="13"/>
      <c r="B309" s="229"/>
      <c r="C309" s="230"/>
      <c r="D309" s="231" t="s">
        <v>136</v>
      </c>
      <c r="E309" s="232" t="s">
        <v>1</v>
      </c>
      <c r="F309" s="233" t="s">
        <v>268</v>
      </c>
      <c r="G309" s="230"/>
      <c r="H309" s="234">
        <v>245.34</v>
      </c>
      <c r="I309" s="235"/>
      <c r="J309" s="230"/>
      <c r="K309" s="230"/>
      <c r="L309" s="236"/>
      <c r="M309" s="237"/>
      <c r="N309" s="238"/>
      <c r="O309" s="238"/>
      <c r="P309" s="238"/>
      <c r="Q309" s="238"/>
      <c r="R309" s="238"/>
      <c r="S309" s="238"/>
      <c r="T309" s="23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0" t="s">
        <v>136</v>
      </c>
      <c r="AU309" s="240" t="s">
        <v>86</v>
      </c>
      <c r="AV309" s="13" t="s">
        <v>86</v>
      </c>
      <c r="AW309" s="13" t="s">
        <v>32</v>
      </c>
      <c r="AX309" s="13" t="s">
        <v>76</v>
      </c>
      <c r="AY309" s="240" t="s">
        <v>127</v>
      </c>
    </row>
    <row r="310" s="13" customFormat="1">
      <c r="A310" s="13"/>
      <c r="B310" s="229"/>
      <c r="C310" s="230"/>
      <c r="D310" s="231" t="s">
        <v>136</v>
      </c>
      <c r="E310" s="232" t="s">
        <v>1</v>
      </c>
      <c r="F310" s="233" t="s">
        <v>269</v>
      </c>
      <c r="G310" s="230"/>
      <c r="H310" s="234">
        <v>46.799999999999997</v>
      </c>
      <c r="I310" s="235"/>
      <c r="J310" s="230"/>
      <c r="K310" s="230"/>
      <c r="L310" s="236"/>
      <c r="M310" s="237"/>
      <c r="N310" s="238"/>
      <c r="O310" s="238"/>
      <c r="P310" s="238"/>
      <c r="Q310" s="238"/>
      <c r="R310" s="238"/>
      <c r="S310" s="238"/>
      <c r="T310" s="239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0" t="s">
        <v>136</v>
      </c>
      <c r="AU310" s="240" t="s">
        <v>86</v>
      </c>
      <c r="AV310" s="13" t="s">
        <v>86</v>
      </c>
      <c r="AW310" s="13" t="s">
        <v>32</v>
      </c>
      <c r="AX310" s="13" t="s">
        <v>76</v>
      </c>
      <c r="AY310" s="240" t="s">
        <v>127</v>
      </c>
    </row>
    <row r="311" s="13" customFormat="1">
      <c r="A311" s="13"/>
      <c r="B311" s="229"/>
      <c r="C311" s="230"/>
      <c r="D311" s="231" t="s">
        <v>136</v>
      </c>
      <c r="E311" s="232" t="s">
        <v>1</v>
      </c>
      <c r="F311" s="233" t="s">
        <v>270</v>
      </c>
      <c r="G311" s="230"/>
      <c r="H311" s="234">
        <v>69.400000000000006</v>
      </c>
      <c r="I311" s="235"/>
      <c r="J311" s="230"/>
      <c r="K311" s="230"/>
      <c r="L311" s="236"/>
      <c r="M311" s="237"/>
      <c r="N311" s="238"/>
      <c r="O311" s="238"/>
      <c r="P311" s="238"/>
      <c r="Q311" s="238"/>
      <c r="R311" s="238"/>
      <c r="S311" s="238"/>
      <c r="T311" s="23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0" t="s">
        <v>136</v>
      </c>
      <c r="AU311" s="240" t="s">
        <v>86</v>
      </c>
      <c r="AV311" s="13" t="s">
        <v>86</v>
      </c>
      <c r="AW311" s="13" t="s">
        <v>32</v>
      </c>
      <c r="AX311" s="13" t="s">
        <v>76</v>
      </c>
      <c r="AY311" s="240" t="s">
        <v>127</v>
      </c>
    </row>
    <row r="312" s="14" customFormat="1">
      <c r="A312" s="14"/>
      <c r="B312" s="241"/>
      <c r="C312" s="242"/>
      <c r="D312" s="231" t="s">
        <v>136</v>
      </c>
      <c r="E312" s="243" t="s">
        <v>1</v>
      </c>
      <c r="F312" s="244" t="s">
        <v>139</v>
      </c>
      <c r="G312" s="242"/>
      <c r="H312" s="245">
        <v>361.53999999999996</v>
      </c>
      <c r="I312" s="246"/>
      <c r="J312" s="242"/>
      <c r="K312" s="242"/>
      <c r="L312" s="247"/>
      <c r="M312" s="248"/>
      <c r="N312" s="249"/>
      <c r="O312" s="249"/>
      <c r="P312" s="249"/>
      <c r="Q312" s="249"/>
      <c r="R312" s="249"/>
      <c r="S312" s="249"/>
      <c r="T312" s="250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1" t="s">
        <v>136</v>
      </c>
      <c r="AU312" s="251" t="s">
        <v>86</v>
      </c>
      <c r="AV312" s="14" t="s">
        <v>134</v>
      </c>
      <c r="AW312" s="14" t="s">
        <v>32</v>
      </c>
      <c r="AX312" s="14" t="s">
        <v>84</v>
      </c>
      <c r="AY312" s="251" t="s">
        <v>127</v>
      </c>
    </row>
    <row r="313" s="12" customFormat="1" ht="22.8" customHeight="1">
      <c r="A313" s="12"/>
      <c r="B313" s="199"/>
      <c r="C313" s="200"/>
      <c r="D313" s="201" t="s">
        <v>75</v>
      </c>
      <c r="E313" s="213" t="s">
        <v>532</v>
      </c>
      <c r="F313" s="213" t="s">
        <v>533</v>
      </c>
      <c r="G313" s="200"/>
      <c r="H313" s="200"/>
      <c r="I313" s="203"/>
      <c r="J313" s="214">
        <f>BK313</f>
        <v>0</v>
      </c>
      <c r="K313" s="200"/>
      <c r="L313" s="205"/>
      <c r="M313" s="206"/>
      <c r="N313" s="207"/>
      <c r="O313" s="207"/>
      <c r="P313" s="208">
        <f>SUM(P314:P318)</f>
        <v>0</v>
      </c>
      <c r="Q313" s="207"/>
      <c r="R313" s="208">
        <f>SUM(R314:R318)</f>
        <v>0.089401199999999986</v>
      </c>
      <c r="S313" s="207"/>
      <c r="T313" s="209">
        <f>SUM(T314:T318)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10" t="s">
        <v>86</v>
      </c>
      <c r="AT313" s="211" t="s">
        <v>75</v>
      </c>
      <c r="AU313" s="211" t="s">
        <v>84</v>
      </c>
      <c r="AY313" s="210" t="s">
        <v>127</v>
      </c>
      <c r="BK313" s="212">
        <f>SUM(BK314:BK318)</f>
        <v>0</v>
      </c>
    </row>
    <row r="314" s="2" customFormat="1" ht="24.15" customHeight="1">
      <c r="A314" s="38"/>
      <c r="B314" s="39"/>
      <c r="C314" s="215" t="s">
        <v>534</v>
      </c>
      <c r="D314" s="215" t="s">
        <v>130</v>
      </c>
      <c r="E314" s="216" t="s">
        <v>535</v>
      </c>
      <c r="F314" s="217" t="s">
        <v>536</v>
      </c>
      <c r="G314" s="218" t="s">
        <v>133</v>
      </c>
      <c r="H314" s="219">
        <v>308.27999999999997</v>
      </c>
      <c r="I314" s="220"/>
      <c r="J314" s="221">
        <f>ROUND(I314*H314,2)</f>
        <v>0</v>
      </c>
      <c r="K314" s="222"/>
      <c r="L314" s="44"/>
      <c r="M314" s="223" t="s">
        <v>1</v>
      </c>
      <c r="N314" s="224" t="s">
        <v>41</v>
      </c>
      <c r="O314" s="91"/>
      <c r="P314" s="225">
        <f>O314*H314</f>
        <v>0</v>
      </c>
      <c r="Q314" s="225">
        <v>0.00029</v>
      </c>
      <c r="R314" s="225">
        <f>Q314*H314</f>
        <v>0.089401199999999986</v>
      </c>
      <c r="S314" s="225">
        <v>0</v>
      </c>
      <c r="T314" s="226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7" t="s">
        <v>183</v>
      </c>
      <c r="AT314" s="227" t="s">
        <v>130</v>
      </c>
      <c r="AU314" s="227" t="s">
        <v>86</v>
      </c>
      <c r="AY314" s="17" t="s">
        <v>127</v>
      </c>
      <c r="BE314" s="228">
        <f>IF(N314="základní",J314,0)</f>
        <v>0</v>
      </c>
      <c r="BF314" s="228">
        <f>IF(N314="snížená",J314,0)</f>
        <v>0</v>
      </c>
      <c r="BG314" s="228">
        <f>IF(N314="zákl. přenesená",J314,0)</f>
        <v>0</v>
      </c>
      <c r="BH314" s="228">
        <f>IF(N314="sníž. přenesená",J314,0)</f>
        <v>0</v>
      </c>
      <c r="BI314" s="228">
        <f>IF(N314="nulová",J314,0)</f>
        <v>0</v>
      </c>
      <c r="BJ314" s="17" t="s">
        <v>84</v>
      </c>
      <c r="BK314" s="228">
        <f>ROUND(I314*H314,2)</f>
        <v>0</v>
      </c>
      <c r="BL314" s="17" t="s">
        <v>183</v>
      </c>
      <c r="BM314" s="227" t="s">
        <v>537</v>
      </c>
    </row>
    <row r="315" s="13" customFormat="1">
      <c r="A315" s="13"/>
      <c r="B315" s="229"/>
      <c r="C315" s="230"/>
      <c r="D315" s="231" t="s">
        <v>136</v>
      </c>
      <c r="E315" s="232" t="s">
        <v>1</v>
      </c>
      <c r="F315" s="233" t="s">
        <v>311</v>
      </c>
      <c r="G315" s="230"/>
      <c r="H315" s="234">
        <v>206.31</v>
      </c>
      <c r="I315" s="235"/>
      <c r="J315" s="230"/>
      <c r="K315" s="230"/>
      <c r="L315" s="236"/>
      <c r="M315" s="237"/>
      <c r="N315" s="238"/>
      <c r="O315" s="238"/>
      <c r="P315" s="238"/>
      <c r="Q315" s="238"/>
      <c r="R315" s="238"/>
      <c r="S315" s="238"/>
      <c r="T315" s="23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0" t="s">
        <v>136</v>
      </c>
      <c r="AU315" s="240" t="s">
        <v>86</v>
      </c>
      <c r="AV315" s="13" t="s">
        <v>86</v>
      </c>
      <c r="AW315" s="13" t="s">
        <v>32</v>
      </c>
      <c r="AX315" s="13" t="s">
        <v>76</v>
      </c>
      <c r="AY315" s="240" t="s">
        <v>127</v>
      </c>
    </row>
    <row r="316" s="13" customFormat="1">
      <c r="A316" s="13"/>
      <c r="B316" s="229"/>
      <c r="C316" s="230"/>
      <c r="D316" s="231" t="s">
        <v>136</v>
      </c>
      <c r="E316" s="232" t="s">
        <v>1</v>
      </c>
      <c r="F316" s="233" t="s">
        <v>312</v>
      </c>
      <c r="G316" s="230"/>
      <c r="H316" s="234">
        <v>38.689999999999998</v>
      </c>
      <c r="I316" s="235"/>
      <c r="J316" s="230"/>
      <c r="K316" s="230"/>
      <c r="L316" s="236"/>
      <c r="M316" s="237"/>
      <c r="N316" s="238"/>
      <c r="O316" s="238"/>
      <c r="P316" s="238"/>
      <c r="Q316" s="238"/>
      <c r="R316" s="238"/>
      <c r="S316" s="238"/>
      <c r="T316" s="239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0" t="s">
        <v>136</v>
      </c>
      <c r="AU316" s="240" t="s">
        <v>86</v>
      </c>
      <c r="AV316" s="13" t="s">
        <v>86</v>
      </c>
      <c r="AW316" s="13" t="s">
        <v>32</v>
      </c>
      <c r="AX316" s="13" t="s">
        <v>76</v>
      </c>
      <c r="AY316" s="240" t="s">
        <v>127</v>
      </c>
    </row>
    <row r="317" s="13" customFormat="1">
      <c r="A317" s="13"/>
      <c r="B317" s="229"/>
      <c r="C317" s="230"/>
      <c r="D317" s="231" t="s">
        <v>136</v>
      </c>
      <c r="E317" s="232" t="s">
        <v>1</v>
      </c>
      <c r="F317" s="233" t="s">
        <v>313</v>
      </c>
      <c r="G317" s="230"/>
      <c r="H317" s="234">
        <v>63.280000000000001</v>
      </c>
      <c r="I317" s="235"/>
      <c r="J317" s="230"/>
      <c r="K317" s="230"/>
      <c r="L317" s="236"/>
      <c r="M317" s="237"/>
      <c r="N317" s="238"/>
      <c r="O317" s="238"/>
      <c r="P317" s="238"/>
      <c r="Q317" s="238"/>
      <c r="R317" s="238"/>
      <c r="S317" s="238"/>
      <c r="T317" s="239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0" t="s">
        <v>136</v>
      </c>
      <c r="AU317" s="240" t="s">
        <v>86</v>
      </c>
      <c r="AV317" s="13" t="s">
        <v>86</v>
      </c>
      <c r="AW317" s="13" t="s">
        <v>32</v>
      </c>
      <c r="AX317" s="13" t="s">
        <v>76</v>
      </c>
      <c r="AY317" s="240" t="s">
        <v>127</v>
      </c>
    </row>
    <row r="318" s="14" customFormat="1">
      <c r="A318" s="14"/>
      <c r="B318" s="241"/>
      <c r="C318" s="242"/>
      <c r="D318" s="231" t="s">
        <v>136</v>
      </c>
      <c r="E318" s="243" t="s">
        <v>1</v>
      </c>
      <c r="F318" s="244" t="s">
        <v>139</v>
      </c>
      <c r="G318" s="242"/>
      <c r="H318" s="245">
        <v>308.27999999999997</v>
      </c>
      <c r="I318" s="246"/>
      <c r="J318" s="242"/>
      <c r="K318" s="242"/>
      <c r="L318" s="247"/>
      <c r="M318" s="248"/>
      <c r="N318" s="249"/>
      <c r="O318" s="249"/>
      <c r="P318" s="249"/>
      <c r="Q318" s="249"/>
      <c r="R318" s="249"/>
      <c r="S318" s="249"/>
      <c r="T318" s="250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1" t="s">
        <v>136</v>
      </c>
      <c r="AU318" s="251" t="s">
        <v>86</v>
      </c>
      <c r="AV318" s="14" t="s">
        <v>134</v>
      </c>
      <c r="AW318" s="14" t="s">
        <v>32</v>
      </c>
      <c r="AX318" s="14" t="s">
        <v>84</v>
      </c>
      <c r="AY318" s="251" t="s">
        <v>127</v>
      </c>
    </row>
    <row r="319" s="12" customFormat="1" ht="25.92" customHeight="1">
      <c r="A319" s="12"/>
      <c r="B319" s="199"/>
      <c r="C319" s="200"/>
      <c r="D319" s="201" t="s">
        <v>75</v>
      </c>
      <c r="E319" s="202" t="s">
        <v>538</v>
      </c>
      <c r="F319" s="202" t="s">
        <v>539</v>
      </c>
      <c r="G319" s="200"/>
      <c r="H319" s="200"/>
      <c r="I319" s="203"/>
      <c r="J319" s="204">
        <f>BK319</f>
        <v>0</v>
      </c>
      <c r="K319" s="200"/>
      <c r="L319" s="205"/>
      <c r="M319" s="206"/>
      <c r="N319" s="207"/>
      <c r="O319" s="207"/>
      <c r="P319" s="208">
        <f>P320+P322+P324</f>
        <v>0</v>
      </c>
      <c r="Q319" s="207"/>
      <c r="R319" s="208">
        <f>R320+R322+R324</f>
        <v>0</v>
      </c>
      <c r="S319" s="207"/>
      <c r="T319" s="209">
        <f>T320+T322+T324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10" t="s">
        <v>159</v>
      </c>
      <c r="AT319" s="211" t="s">
        <v>75</v>
      </c>
      <c r="AU319" s="211" t="s">
        <v>76</v>
      </c>
      <c r="AY319" s="210" t="s">
        <v>127</v>
      </c>
      <c r="BK319" s="212">
        <f>BK320+BK322+BK324</f>
        <v>0</v>
      </c>
    </row>
    <row r="320" s="12" customFormat="1" ht="22.8" customHeight="1">
      <c r="A320" s="12"/>
      <c r="B320" s="199"/>
      <c r="C320" s="200"/>
      <c r="D320" s="201" t="s">
        <v>75</v>
      </c>
      <c r="E320" s="213" t="s">
        <v>540</v>
      </c>
      <c r="F320" s="213" t="s">
        <v>541</v>
      </c>
      <c r="G320" s="200"/>
      <c r="H320" s="200"/>
      <c r="I320" s="203"/>
      <c r="J320" s="214">
        <f>BK320</f>
        <v>0</v>
      </c>
      <c r="K320" s="200"/>
      <c r="L320" s="205"/>
      <c r="M320" s="206"/>
      <c r="N320" s="207"/>
      <c r="O320" s="207"/>
      <c r="P320" s="208">
        <f>P321</f>
        <v>0</v>
      </c>
      <c r="Q320" s="207"/>
      <c r="R320" s="208">
        <f>R321</f>
        <v>0</v>
      </c>
      <c r="S320" s="207"/>
      <c r="T320" s="209">
        <f>T321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10" t="s">
        <v>159</v>
      </c>
      <c r="AT320" s="211" t="s">
        <v>75</v>
      </c>
      <c r="AU320" s="211" t="s">
        <v>84</v>
      </c>
      <c r="AY320" s="210" t="s">
        <v>127</v>
      </c>
      <c r="BK320" s="212">
        <f>BK321</f>
        <v>0</v>
      </c>
    </row>
    <row r="321" s="2" customFormat="1" ht="14.4" customHeight="1">
      <c r="A321" s="38"/>
      <c r="B321" s="39"/>
      <c r="C321" s="215" t="s">
        <v>542</v>
      </c>
      <c r="D321" s="215" t="s">
        <v>130</v>
      </c>
      <c r="E321" s="216" t="s">
        <v>543</v>
      </c>
      <c r="F321" s="217" t="s">
        <v>541</v>
      </c>
      <c r="G321" s="218" t="s">
        <v>544</v>
      </c>
      <c r="H321" s="219">
        <v>1</v>
      </c>
      <c r="I321" s="220"/>
      <c r="J321" s="221">
        <f>ROUND(I321*H321,2)</f>
        <v>0</v>
      </c>
      <c r="K321" s="222"/>
      <c r="L321" s="44"/>
      <c r="M321" s="223" t="s">
        <v>1</v>
      </c>
      <c r="N321" s="224" t="s">
        <v>41</v>
      </c>
      <c r="O321" s="91"/>
      <c r="P321" s="225">
        <f>O321*H321</f>
        <v>0</v>
      </c>
      <c r="Q321" s="225">
        <v>0</v>
      </c>
      <c r="R321" s="225">
        <f>Q321*H321</f>
        <v>0</v>
      </c>
      <c r="S321" s="225">
        <v>0</v>
      </c>
      <c r="T321" s="226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7" t="s">
        <v>545</v>
      </c>
      <c r="AT321" s="227" t="s">
        <v>130</v>
      </c>
      <c r="AU321" s="227" t="s">
        <v>86</v>
      </c>
      <c r="AY321" s="17" t="s">
        <v>127</v>
      </c>
      <c r="BE321" s="228">
        <f>IF(N321="základní",J321,0)</f>
        <v>0</v>
      </c>
      <c r="BF321" s="228">
        <f>IF(N321="snížená",J321,0)</f>
        <v>0</v>
      </c>
      <c r="BG321" s="228">
        <f>IF(N321="zákl. přenesená",J321,0)</f>
        <v>0</v>
      </c>
      <c r="BH321" s="228">
        <f>IF(N321="sníž. přenesená",J321,0)</f>
        <v>0</v>
      </c>
      <c r="BI321" s="228">
        <f>IF(N321="nulová",J321,0)</f>
        <v>0</v>
      </c>
      <c r="BJ321" s="17" t="s">
        <v>84</v>
      </c>
      <c r="BK321" s="228">
        <f>ROUND(I321*H321,2)</f>
        <v>0</v>
      </c>
      <c r="BL321" s="17" t="s">
        <v>545</v>
      </c>
      <c r="BM321" s="227" t="s">
        <v>546</v>
      </c>
    </row>
    <row r="322" s="12" customFormat="1" ht="22.8" customHeight="1">
      <c r="A322" s="12"/>
      <c r="B322" s="199"/>
      <c r="C322" s="200"/>
      <c r="D322" s="201" t="s">
        <v>75</v>
      </c>
      <c r="E322" s="213" t="s">
        <v>547</v>
      </c>
      <c r="F322" s="213" t="s">
        <v>548</v>
      </c>
      <c r="G322" s="200"/>
      <c r="H322" s="200"/>
      <c r="I322" s="203"/>
      <c r="J322" s="214">
        <f>BK322</f>
        <v>0</v>
      </c>
      <c r="K322" s="200"/>
      <c r="L322" s="205"/>
      <c r="M322" s="206"/>
      <c r="N322" s="207"/>
      <c r="O322" s="207"/>
      <c r="P322" s="208">
        <f>P323</f>
        <v>0</v>
      </c>
      <c r="Q322" s="207"/>
      <c r="R322" s="208">
        <f>R323</f>
        <v>0</v>
      </c>
      <c r="S322" s="207"/>
      <c r="T322" s="209">
        <f>T323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10" t="s">
        <v>159</v>
      </c>
      <c r="AT322" s="211" t="s">
        <v>75</v>
      </c>
      <c r="AU322" s="211" t="s">
        <v>84</v>
      </c>
      <c r="AY322" s="210" t="s">
        <v>127</v>
      </c>
      <c r="BK322" s="212">
        <f>BK323</f>
        <v>0</v>
      </c>
    </row>
    <row r="323" s="2" customFormat="1" ht="14.4" customHeight="1">
      <c r="A323" s="38"/>
      <c r="B323" s="39"/>
      <c r="C323" s="215" t="s">
        <v>549</v>
      </c>
      <c r="D323" s="215" t="s">
        <v>130</v>
      </c>
      <c r="E323" s="216" t="s">
        <v>550</v>
      </c>
      <c r="F323" s="217" t="s">
        <v>551</v>
      </c>
      <c r="G323" s="218" t="s">
        <v>544</v>
      </c>
      <c r="H323" s="219">
        <v>1</v>
      </c>
      <c r="I323" s="220"/>
      <c r="J323" s="221">
        <f>ROUND(I323*H323,2)</f>
        <v>0</v>
      </c>
      <c r="K323" s="222"/>
      <c r="L323" s="44"/>
      <c r="M323" s="223" t="s">
        <v>1</v>
      </c>
      <c r="N323" s="224" t="s">
        <v>41</v>
      </c>
      <c r="O323" s="91"/>
      <c r="P323" s="225">
        <f>O323*H323</f>
        <v>0</v>
      </c>
      <c r="Q323" s="225">
        <v>0</v>
      </c>
      <c r="R323" s="225">
        <f>Q323*H323</f>
        <v>0</v>
      </c>
      <c r="S323" s="225">
        <v>0</v>
      </c>
      <c r="T323" s="226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7" t="s">
        <v>545</v>
      </c>
      <c r="AT323" s="227" t="s">
        <v>130</v>
      </c>
      <c r="AU323" s="227" t="s">
        <v>86</v>
      </c>
      <c r="AY323" s="17" t="s">
        <v>127</v>
      </c>
      <c r="BE323" s="228">
        <f>IF(N323="základní",J323,0)</f>
        <v>0</v>
      </c>
      <c r="BF323" s="228">
        <f>IF(N323="snížená",J323,0)</f>
        <v>0</v>
      </c>
      <c r="BG323" s="228">
        <f>IF(N323="zákl. přenesená",J323,0)</f>
        <v>0</v>
      </c>
      <c r="BH323" s="228">
        <f>IF(N323="sníž. přenesená",J323,0)</f>
        <v>0</v>
      </c>
      <c r="BI323" s="228">
        <f>IF(N323="nulová",J323,0)</f>
        <v>0</v>
      </c>
      <c r="BJ323" s="17" t="s">
        <v>84</v>
      </c>
      <c r="BK323" s="228">
        <f>ROUND(I323*H323,2)</f>
        <v>0</v>
      </c>
      <c r="BL323" s="17" t="s">
        <v>545</v>
      </c>
      <c r="BM323" s="227" t="s">
        <v>552</v>
      </c>
    </row>
    <row r="324" s="12" customFormat="1" ht="22.8" customHeight="1">
      <c r="A324" s="12"/>
      <c r="B324" s="199"/>
      <c r="C324" s="200"/>
      <c r="D324" s="201" t="s">
        <v>75</v>
      </c>
      <c r="E324" s="213" t="s">
        <v>553</v>
      </c>
      <c r="F324" s="213" t="s">
        <v>554</v>
      </c>
      <c r="G324" s="200"/>
      <c r="H324" s="200"/>
      <c r="I324" s="203"/>
      <c r="J324" s="214">
        <f>BK324</f>
        <v>0</v>
      </c>
      <c r="K324" s="200"/>
      <c r="L324" s="205"/>
      <c r="M324" s="206"/>
      <c r="N324" s="207"/>
      <c r="O324" s="207"/>
      <c r="P324" s="208">
        <f>P325</f>
        <v>0</v>
      </c>
      <c r="Q324" s="207"/>
      <c r="R324" s="208">
        <f>R325</f>
        <v>0</v>
      </c>
      <c r="S324" s="207"/>
      <c r="T324" s="209">
        <f>T325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10" t="s">
        <v>159</v>
      </c>
      <c r="AT324" s="211" t="s">
        <v>75</v>
      </c>
      <c r="AU324" s="211" t="s">
        <v>84</v>
      </c>
      <c r="AY324" s="210" t="s">
        <v>127</v>
      </c>
      <c r="BK324" s="212">
        <f>BK325</f>
        <v>0</v>
      </c>
    </row>
    <row r="325" s="2" customFormat="1" ht="14.4" customHeight="1">
      <c r="A325" s="38"/>
      <c r="B325" s="39"/>
      <c r="C325" s="215" t="s">
        <v>555</v>
      </c>
      <c r="D325" s="215" t="s">
        <v>130</v>
      </c>
      <c r="E325" s="216" t="s">
        <v>556</v>
      </c>
      <c r="F325" s="217" t="s">
        <v>554</v>
      </c>
      <c r="G325" s="218" t="s">
        <v>544</v>
      </c>
      <c r="H325" s="219">
        <v>1</v>
      </c>
      <c r="I325" s="220"/>
      <c r="J325" s="221">
        <f>ROUND(I325*H325,2)</f>
        <v>0</v>
      </c>
      <c r="K325" s="222"/>
      <c r="L325" s="44"/>
      <c r="M325" s="274" t="s">
        <v>1</v>
      </c>
      <c r="N325" s="275" t="s">
        <v>41</v>
      </c>
      <c r="O325" s="276"/>
      <c r="P325" s="277">
        <f>O325*H325</f>
        <v>0</v>
      </c>
      <c r="Q325" s="277">
        <v>0</v>
      </c>
      <c r="R325" s="277">
        <f>Q325*H325</f>
        <v>0</v>
      </c>
      <c r="S325" s="277">
        <v>0</v>
      </c>
      <c r="T325" s="278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7" t="s">
        <v>545</v>
      </c>
      <c r="AT325" s="227" t="s">
        <v>130</v>
      </c>
      <c r="AU325" s="227" t="s">
        <v>86</v>
      </c>
      <c r="AY325" s="17" t="s">
        <v>127</v>
      </c>
      <c r="BE325" s="228">
        <f>IF(N325="základní",J325,0)</f>
        <v>0</v>
      </c>
      <c r="BF325" s="228">
        <f>IF(N325="snížená",J325,0)</f>
        <v>0</v>
      </c>
      <c r="BG325" s="228">
        <f>IF(N325="zákl. přenesená",J325,0)</f>
        <v>0</v>
      </c>
      <c r="BH325" s="228">
        <f>IF(N325="sníž. přenesená",J325,0)</f>
        <v>0</v>
      </c>
      <c r="BI325" s="228">
        <f>IF(N325="nulová",J325,0)</f>
        <v>0</v>
      </c>
      <c r="BJ325" s="17" t="s">
        <v>84</v>
      </c>
      <c r="BK325" s="228">
        <f>ROUND(I325*H325,2)</f>
        <v>0</v>
      </c>
      <c r="BL325" s="17" t="s">
        <v>545</v>
      </c>
      <c r="BM325" s="227" t="s">
        <v>557</v>
      </c>
    </row>
    <row r="326" s="2" customFormat="1" ht="6.96" customHeight="1">
      <c r="A326" s="38"/>
      <c r="B326" s="66"/>
      <c r="C326" s="67"/>
      <c r="D326" s="67"/>
      <c r="E326" s="67"/>
      <c r="F326" s="67"/>
      <c r="G326" s="67"/>
      <c r="H326" s="67"/>
      <c r="I326" s="67"/>
      <c r="J326" s="67"/>
      <c r="K326" s="67"/>
      <c r="L326" s="44"/>
      <c r="M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</row>
  </sheetData>
  <sheetProtection sheet="1" autoFilter="0" formatColumns="0" formatRows="0" objects="1" scenarios="1" spinCount="100000" saltValue="ewOV14BWQ6EGvuBCZy72FhrCYIlf+LBz/vP3BFc4j7mjU0fQ9h7nzJg22EugT34lDFil/88souWpKvfRgbHKyw==" hashValue="sCuZ3VpI5bvFxnM/t3tNW9xPcYK9eIutJ//Y9OUF5M8FrJBS10dhXapAMZc53tPSZxkiAgWncq7c5IbqkdPJww==" algorithmName="SHA-512" password="CC35"/>
  <autoFilter ref="C132:K325"/>
  <mergeCells count="9">
    <mergeCell ref="E7:H7"/>
    <mergeCell ref="E9:H9"/>
    <mergeCell ref="E18:H18"/>
    <mergeCell ref="E27:H27"/>
    <mergeCell ref="E85:H85"/>
    <mergeCell ref="E87:H87"/>
    <mergeCell ref="E123:H123"/>
    <mergeCell ref="E125:H12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Krkonoška\Jarda</dc:creator>
  <cp:lastModifiedBy>Krkonoška\Jarda</cp:lastModifiedBy>
  <dcterms:created xsi:type="dcterms:W3CDTF">2021-03-31T08:20:52Z</dcterms:created>
  <dcterms:modified xsi:type="dcterms:W3CDTF">2021-03-31T08:20:57Z</dcterms:modified>
</cp:coreProperties>
</file>